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ku0\Downloads\学校対抗競歩大会\"/>
    </mc:Choice>
  </mc:AlternateContent>
  <xr:revisionPtr revIDLastSave="0" documentId="8_{1404E3E3-B7A9-4551-94E2-7452B766D39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団体情報" sheetId="1" r:id="rId1"/>
    <sheet name="競技者情報" sheetId="2" r:id="rId2"/>
    <sheet name="リレー情報" sheetId="5" r:id="rId3"/>
    <sheet name="Sheet3" sheetId="3" state="hidden" r:id="rId4"/>
    <sheet name="csv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P2" i="6" s="1"/>
  <c r="C13" i="5"/>
  <c r="P1" i="6" s="1"/>
  <c r="AI1" i="6"/>
  <c r="C23" i="5"/>
  <c r="C25" i="5" s="1"/>
  <c r="F25" i="1"/>
  <c r="AJ1" i="6" s="1"/>
  <c r="F35" i="2"/>
  <c r="F34" i="2"/>
  <c r="C26" i="1"/>
  <c r="C25" i="1"/>
  <c r="F28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1" i="6"/>
  <c r="F2" i="6"/>
  <c r="AH1" i="6"/>
  <c r="AM1" i="6"/>
  <c r="AL1" i="6"/>
  <c r="AE1" i="6"/>
  <c r="AC1" i="6"/>
  <c r="N2" i="6"/>
  <c r="N1" i="6"/>
  <c r="C15" i="5"/>
  <c r="C16" i="5"/>
  <c r="C17" i="5"/>
  <c r="C18" i="5"/>
  <c r="C19" i="5"/>
  <c r="C20" i="5"/>
  <c r="C21" i="5"/>
  <c r="I30" i="3"/>
  <c r="I29" i="3"/>
  <c r="F36" i="2" l="1"/>
  <c r="AG1" i="6"/>
  <c r="AF1" i="6"/>
  <c r="F27" i="1"/>
  <c r="X13" i="2"/>
  <c r="Y13" i="2"/>
  <c r="Z13" i="2"/>
  <c r="AB13" i="2"/>
  <c r="X14" i="2"/>
  <c r="Y14" i="2"/>
  <c r="Z14" i="2"/>
  <c r="AB14" i="2"/>
  <c r="X15" i="2"/>
  <c r="Y15" i="2"/>
  <c r="Z15" i="2"/>
  <c r="AB15" i="2"/>
  <c r="X16" i="2"/>
  <c r="Y16" i="2"/>
  <c r="Z16" i="2"/>
  <c r="AB16" i="2"/>
  <c r="X17" i="2"/>
  <c r="Y17" i="2"/>
  <c r="Z17" i="2"/>
  <c r="AB17" i="2"/>
  <c r="I26" i="3"/>
  <c r="G28" i="6"/>
  <c r="E28" i="6"/>
  <c r="D28" i="6"/>
  <c r="C28" i="6"/>
  <c r="B28" i="6"/>
  <c r="A28" i="6"/>
  <c r="C27" i="1" l="1"/>
  <c r="C28" i="1" s="1"/>
  <c r="AK1" i="6" s="1"/>
  <c r="I2" i="3" l="1"/>
  <c r="I53" i="3" l="1"/>
  <c r="I52" i="3"/>
  <c r="I51" i="3"/>
  <c r="I27" i="3" l="1"/>
  <c r="I25" i="3"/>
  <c r="I24" i="3"/>
  <c r="A2" i="6" l="1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1" i="6"/>
  <c r="O2" i="6" l="1"/>
  <c r="O1" i="6"/>
  <c r="AD1" i="6" l="1"/>
  <c r="AB1" i="6"/>
  <c r="AA1" i="6"/>
  <c r="Z1" i="6"/>
  <c r="Y1" i="6"/>
  <c r="J28" i="6"/>
  <c r="I28" i="6"/>
  <c r="H28" i="6"/>
  <c r="J27" i="6"/>
  <c r="I27" i="6"/>
  <c r="H27" i="6"/>
  <c r="G27" i="6"/>
  <c r="E27" i="6"/>
  <c r="D27" i="6"/>
  <c r="B27" i="6"/>
  <c r="A27" i="6"/>
  <c r="J26" i="6"/>
  <c r="I26" i="6"/>
  <c r="H26" i="6"/>
  <c r="G26" i="6"/>
  <c r="E26" i="6"/>
  <c r="D26" i="6"/>
  <c r="B26" i="6"/>
  <c r="A26" i="6"/>
  <c r="J25" i="6"/>
  <c r="I25" i="6"/>
  <c r="H25" i="6"/>
  <c r="G25" i="6"/>
  <c r="E25" i="6"/>
  <c r="D25" i="6"/>
  <c r="B25" i="6"/>
  <c r="A25" i="6"/>
  <c r="J24" i="6"/>
  <c r="I24" i="6"/>
  <c r="H24" i="6"/>
  <c r="G24" i="6"/>
  <c r="E24" i="6"/>
  <c r="D24" i="6"/>
  <c r="B24" i="6"/>
  <c r="A24" i="6"/>
  <c r="J23" i="6"/>
  <c r="I23" i="6"/>
  <c r="H23" i="6"/>
  <c r="G23" i="6"/>
  <c r="E23" i="6"/>
  <c r="D23" i="6"/>
  <c r="B23" i="6"/>
  <c r="A23" i="6"/>
  <c r="J22" i="6"/>
  <c r="I22" i="6"/>
  <c r="H22" i="6"/>
  <c r="G22" i="6"/>
  <c r="E22" i="6"/>
  <c r="D22" i="6"/>
  <c r="B22" i="6"/>
  <c r="A22" i="6"/>
  <c r="J21" i="6"/>
  <c r="I21" i="6"/>
  <c r="H21" i="6"/>
  <c r="G21" i="6"/>
  <c r="E21" i="6"/>
  <c r="D21" i="6"/>
  <c r="B21" i="6"/>
  <c r="A21" i="6"/>
  <c r="Z32" i="2"/>
  <c r="J20" i="6" s="1"/>
  <c r="Y32" i="2"/>
  <c r="I20" i="6" s="1"/>
  <c r="X32" i="2"/>
  <c r="H20" i="6" s="1"/>
  <c r="G20" i="6"/>
  <c r="E20" i="6"/>
  <c r="D20" i="6"/>
  <c r="B20" i="6"/>
  <c r="A20" i="6"/>
  <c r="Z31" i="2"/>
  <c r="J19" i="6" s="1"/>
  <c r="Y31" i="2"/>
  <c r="I19" i="6" s="1"/>
  <c r="X31" i="2"/>
  <c r="H19" i="6" s="1"/>
  <c r="G19" i="6"/>
  <c r="E19" i="6"/>
  <c r="D19" i="6"/>
  <c r="B19" i="6"/>
  <c r="A19" i="6"/>
  <c r="Z30" i="2"/>
  <c r="J18" i="6" s="1"/>
  <c r="Y30" i="2"/>
  <c r="I18" i="6" s="1"/>
  <c r="X30" i="2"/>
  <c r="H18" i="6" s="1"/>
  <c r="G18" i="6"/>
  <c r="E18" i="6"/>
  <c r="D18" i="6"/>
  <c r="B18" i="6"/>
  <c r="A18" i="6"/>
  <c r="Z29" i="2"/>
  <c r="J17" i="6" s="1"/>
  <c r="Y29" i="2"/>
  <c r="I17" i="6" s="1"/>
  <c r="X29" i="2"/>
  <c r="H17" i="6" s="1"/>
  <c r="G17" i="6"/>
  <c r="E17" i="6"/>
  <c r="D17" i="6"/>
  <c r="B17" i="6"/>
  <c r="A17" i="6"/>
  <c r="Z28" i="2"/>
  <c r="J16" i="6" s="1"/>
  <c r="Y28" i="2"/>
  <c r="I16" i="6" s="1"/>
  <c r="X28" i="2"/>
  <c r="H16" i="6" s="1"/>
  <c r="G16" i="6"/>
  <c r="E16" i="6"/>
  <c r="D16" i="6"/>
  <c r="B16" i="6"/>
  <c r="A16" i="6"/>
  <c r="Z27" i="2"/>
  <c r="J15" i="6" s="1"/>
  <c r="Y27" i="2"/>
  <c r="I15" i="6" s="1"/>
  <c r="X27" i="2"/>
  <c r="H15" i="6" s="1"/>
  <c r="G15" i="6"/>
  <c r="E15" i="6"/>
  <c r="D15" i="6"/>
  <c r="B15" i="6"/>
  <c r="A15" i="6"/>
  <c r="Z26" i="2"/>
  <c r="J14" i="6" s="1"/>
  <c r="Y26" i="2"/>
  <c r="I14" i="6" s="1"/>
  <c r="X26" i="2"/>
  <c r="H14" i="6" s="1"/>
  <c r="G14" i="6"/>
  <c r="E14" i="6"/>
  <c r="D14" i="6"/>
  <c r="B14" i="6"/>
  <c r="A14" i="6"/>
  <c r="Z25" i="2"/>
  <c r="J13" i="6" s="1"/>
  <c r="Y25" i="2"/>
  <c r="I13" i="6" s="1"/>
  <c r="X25" i="2"/>
  <c r="H13" i="6" s="1"/>
  <c r="G13" i="6"/>
  <c r="E13" i="6"/>
  <c r="D13" i="6"/>
  <c r="B13" i="6"/>
  <c r="A13" i="6"/>
  <c r="Z24" i="2"/>
  <c r="J12" i="6" s="1"/>
  <c r="Y24" i="2"/>
  <c r="I12" i="6" s="1"/>
  <c r="X24" i="2"/>
  <c r="H12" i="6" s="1"/>
  <c r="G12" i="6"/>
  <c r="E12" i="6"/>
  <c r="D12" i="6"/>
  <c r="B12" i="6"/>
  <c r="A12" i="6"/>
  <c r="Z23" i="2"/>
  <c r="J11" i="6" s="1"/>
  <c r="Y23" i="2"/>
  <c r="I11" i="6" s="1"/>
  <c r="X23" i="2"/>
  <c r="H11" i="6" s="1"/>
  <c r="G11" i="6"/>
  <c r="E11" i="6"/>
  <c r="D11" i="6"/>
  <c r="B11" i="6"/>
  <c r="A11" i="6"/>
  <c r="Z22" i="2"/>
  <c r="J10" i="6" s="1"/>
  <c r="Y22" i="2"/>
  <c r="I10" i="6" s="1"/>
  <c r="X22" i="2"/>
  <c r="H10" i="6" s="1"/>
  <c r="G10" i="6"/>
  <c r="E10" i="6"/>
  <c r="D10" i="6"/>
  <c r="B10" i="6"/>
  <c r="A10" i="6"/>
  <c r="Z21" i="2"/>
  <c r="J9" i="6" s="1"/>
  <c r="Y21" i="2"/>
  <c r="I9" i="6" s="1"/>
  <c r="X21" i="2"/>
  <c r="H9" i="6" s="1"/>
  <c r="G9" i="6"/>
  <c r="E9" i="6"/>
  <c r="D9" i="6"/>
  <c r="B9" i="6"/>
  <c r="A9" i="6"/>
  <c r="Z20" i="2"/>
  <c r="J8" i="6" s="1"/>
  <c r="Y20" i="2"/>
  <c r="I8" i="6" s="1"/>
  <c r="X20" i="2"/>
  <c r="H8" i="6" s="1"/>
  <c r="G8" i="6"/>
  <c r="E8" i="6"/>
  <c r="D8" i="6"/>
  <c r="B8" i="6"/>
  <c r="A8" i="6"/>
  <c r="Z19" i="2"/>
  <c r="J7" i="6" s="1"/>
  <c r="Y19" i="2"/>
  <c r="I7" i="6" s="1"/>
  <c r="X19" i="2"/>
  <c r="H7" i="6" s="1"/>
  <c r="G7" i="6"/>
  <c r="E7" i="6"/>
  <c r="D7" i="6"/>
  <c r="B7" i="6"/>
  <c r="A7" i="6"/>
  <c r="Z18" i="2"/>
  <c r="J6" i="6" s="1"/>
  <c r="Y18" i="2"/>
  <c r="I6" i="6" s="1"/>
  <c r="X18" i="2"/>
  <c r="H6" i="6" s="1"/>
  <c r="G6" i="6"/>
  <c r="E6" i="6"/>
  <c r="D6" i="6"/>
  <c r="B6" i="6"/>
  <c r="A6" i="6"/>
  <c r="J5" i="6"/>
  <c r="I5" i="6"/>
  <c r="H5" i="6"/>
  <c r="G5" i="6"/>
  <c r="E5" i="6"/>
  <c r="D5" i="6"/>
  <c r="B5" i="6"/>
  <c r="A5" i="6"/>
  <c r="J4" i="6"/>
  <c r="I4" i="6"/>
  <c r="H4" i="6"/>
  <c r="G4" i="6"/>
  <c r="E4" i="6"/>
  <c r="D4" i="6"/>
  <c r="B4" i="6"/>
  <c r="A4" i="6"/>
  <c r="J3" i="6"/>
  <c r="I3" i="6"/>
  <c r="H3" i="6"/>
  <c r="G3" i="6"/>
  <c r="E3" i="6"/>
  <c r="D3" i="6"/>
  <c r="B3" i="6"/>
  <c r="A3" i="6"/>
  <c r="J2" i="6"/>
  <c r="I2" i="6"/>
  <c r="H2" i="6"/>
  <c r="G2" i="6"/>
  <c r="E2" i="6"/>
  <c r="D2" i="6"/>
  <c r="B2" i="6"/>
  <c r="J1" i="6"/>
  <c r="I1" i="6"/>
  <c r="H1" i="6"/>
  <c r="G1" i="6"/>
  <c r="E1" i="6"/>
  <c r="D1" i="6"/>
  <c r="B1" i="6"/>
  <c r="I38" i="3"/>
  <c r="I39" i="3"/>
  <c r="V2" i="6"/>
  <c r="U2" i="6"/>
  <c r="T2" i="6"/>
  <c r="S2" i="6"/>
  <c r="R2" i="6"/>
  <c r="V1" i="6"/>
  <c r="U1" i="6"/>
  <c r="T1" i="6"/>
  <c r="S1" i="6"/>
  <c r="R1" i="6"/>
  <c r="Q2" i="6"/>
  <c r="Q1" i="6"/>
  <c r="I50" i="3"/>
  <c r="I49" i="3"/>
  <c r="I48" i="3"/>
  <c r="I47" i="3"/>
  <c r="I46" i="3"/>
  <c r="I45" i="3"/>
  <c r="I44" i="3"/>
  <c r="I43" i="3"/>
  <c r="I42" i="3"/>
  <c r="I41" i="3"/>
  <c r="I40" i="3"/>
  <c r="I37" i="3"/>
  <c r="I36" i="3"/>
  <c r="I35" i="3"/>
  <c r="I34" i="3"/>
  <c r="I33" i="3"/>
  <c r="I23" i="3"/>
  <c r="I22" i="3"/>
  <c r="N16" i="3"/>
  <c r="N15" i="3"/>
  <c r="N14" i="3"/>
  <c r="N13" i="3"/>
  <c r="N12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AB19" i="2"/>
  <c r="AB18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A1" i="6" l="1"/>
</calcChain>
</file>

<file path=xl/sharedStrings.xml><?xml version="1.0" encoding="utf-8"?>
<sst xmlns="http://schemas.openxmlformats.org/spreadsheetml/2006/main" count="742" uniqueCount="425">
  <si>
    <t>氏名</t>
    <rPh sb="0" eb="2">
      <t>シメイ</t>
    </rPh>
    <phoneticPr fontId="1"/>
  </si>
  <si>
    <t>都道府県</t>
    <rPh sb="0" eb="4">
      <t>トドウフケン</t>
    </rPh>
    <phoneticPr fontId="1"/>
  </si>
  <si>
    <t>種目１</t>
    <rPh sb="0" eb="2">
      <t>シュモク</t>
    </rPh>
    <phoneticPr fontId="1"/>
  </si>
  <si>
    <t>種目</t>
    <rPh sb="0" eb="2">
      <t>シュモク</t>
    </rPh>
    <phoneticPr fontId="1"/>
  </si>
  <si>
    <t>種目２</t>
    <rPh sb="0" eb="2">
      <t>シュモク</t>
    </rPh>
    <phoneticPr fontId="1"/>
  </si>
  <si>
    <t>学年</t>
    <rPh sb="0" eb="2">
      <t>ガクネン</t>
    </rPh>
    <phoneticPr fontId="1"/>
  </si>
  <si>
    <t>KC</t>
    <phoneticPr fontId="1"/>
  </si>
  <si>
    <t>-</t>
    <phoneticPr fontId="1"/>
  </si>
  <si>
    <t>-</t>
  </si>
  <si>
    <t>北海道</t>
    <rPh sb="0" eb="3">
      <t>ホッカイドウ</t>
    </rPh>
    <phoneticPr fontId="1"/>
  </si>
  <si>
    <t>01</t>
    <phoneticPr fontId="1"/>
  </si>
  <si>
    <t>青森</t>
    <rPh sb="0" eb="2">
      <t>アオモリ</t>
    </rPh>
    <phoneticPr fontId="1"/>
  </si>
  <si>
    <t>02</t>
    <phoneticPr fontId="1"/>
  </si>
  <si>
    <t>岩手</t>
    <rPh sb="0" eb="2">
      <t>イワテ</t>
    </rPh>
    <phoneticPr fontId="1"/>
  </si>
  <si>
    <t>03</t>
    <phoneticPr fontId="1"/>
  </si>
  <si>
    <t>-</t>
    <phoneticPr fontId="1"/>
  </si>
  <si>
    <t>宮城</t>
    <rPh sb="0" eb="2">
      <t>ミヤギ</t>
    </rPh>
    <phoneticPr fontId="1"/>
  </si>
  <si>
    <t>04</t>
    <phoneticPr fontId="1"/>
  </si>
  <si>
    <t>-</t>
    <phoneticPr fontId="1"/>
  </si>
  <si>
    <t>秋田</t>
    <rPh sb="0" eb="2">
      <t>アキタ</t>
    </rPh>
    <phoneticPr fontId="1"/>
  </si>
  <si>
    <t>05</t>
    <phoneticPr fontId="1"/>
  </si>
  <si>
    <t>-</t>
    <phoneticPr fontId="1"/>
  </si>
  <si>
    <t>山形</t>
    <rPh sb="0" eb="2">
      <t>ヤマガタ</t>
    </rPh>
    <phoneticPr fontId="1"/>
  </si>
  <si>
    <t>06</t>
    <phoneticPr fontId="1"/>
  </si>
  <si>
    <t>中1</t>
    <rPh sb="0" eb="1">
      <t>チュウ</t>
    </rPh>
    <phoneticPr fontId="1"/>
  </si>
  <si>
    <t>福島</t>
    <rPh sb="0" eb="2">
      <t>フクシマ</t>
    </rPh>
    <phoneticPr fontId="1"/>
  </si>
  <si>
    <t>07</t>
    <phoneticPr fontId="1"/>
  </si>
  <si>
    <t>中2</t>
    <rPh sb="0" eb="1">
      <t>チュウ</t>
    </rPh>
    <phoneticPr fontId="1"/>
  </si>
  <si>
    <t>茨城</t>
    <rPh sb="0" eb="2">
      <t>イバラキ</t>
    </rPh>
    <phoneticPr fontId="1"/>
  </si>
  <si>
    <t>08</t>
    <phoneticPr fontId="1"/>
  </si>
  <si>
    <t>中3</t>
    <rPh sb="0" eb="1">
      <t>チュウ</t>
    </rPh>
    <phoneticPr fontId="1"/>
  </si>
  <si>
    <t>栃木</t>
    <rPh sb="0" eb="2">
      <t>トチギ</t>
    </rPh>
    <phoneticPr fontId="1"/>
  </si>
  <si>
    <t>09</t>
    <phoneticPr fontId="1"/>
  </si>
  <si>
    <t>-</t>
    <phoneticPr fontId="1"/>
  </si>
  <si>
    <t>高1</t>
    <rPh sb="0" eb="1">
      <t>コウ</t>
    </rPh>
    <phoneticPr fontId="1"/>
  </si>
  <si>
    <t>群馬</t>
    <rPh sb="0" eb="2">
      <t>グンマ</t>
    </rPh>
    <phoneticPr fontId="1"/>
  </si>
  <si>
    <t>-</t>
    <phoneticPr fontId="1"/>
  </si>
  <si>
    <t>高2</t>
    <rPh sb="0" eb="1">
      <t>コウ</t>
    </rPh>
    <phoneticPr fontId="1"/>
  </si>
  <si>
    <t>埼玉</t>
    <rPh sb="0" eb="2">
      <t>サイタマ</t>
    </rPh>
    <phoneticPr fontId="1"/>
  </si>
  <si>
    <t>高3</t>
    <rPh sb="0" eb="1">
      <t>コウ</t>
    </rPh>
    <phoneticPr fontId="1"/>
  </si>
  <si>
    <t>千葉</t>
    <rPh sb="0" eb="2">
      <t>チバ</t>
    </rPh>
    <phoneticPr fontId="1"/>
  </si>
  <si>
    <t>-</t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</si>
  <si>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</si>
  <si>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</si>
  <si>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</si>
  <si>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</si>
  <si>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M1</t>
    <phoneticPr fontId="1"/>
  </si>
  <si>
    <t>石川</t>
    <rPh sb="0" eb="2">
      <t>イシカワ</t>
    </rPh>
    <phoneticPr fontId="1"/>
  </si>
  <si>
    <t>M2</t>
    <phoneticPr fontId="1"/>
  </si>
  <si>
    <t>福井</t>
    <rPh sb="0" eb="2">
      <t>フクイ</t>
    </rPh>
    <phoneticPr fontId="1"/>
  </si>
  <si>
    <t>-</t>
    <phoneticPr fontId="1"/>
  </si>
  <si>
    <t>D1</t>
    <phoneticPr fontId="1"/>
  </si>
  <si>
    <t>山梨</t>
    <rPh sb="0" eb="2">
      <t>ヤマナシ</t>
    </rPh>
    <phoneticPr fontId="1"/>
  </si>
  <si>
    <t>D2</t>
    <phoneticPr fontId="1"/>
  </si>
  <si>
    <t>長野</t>
    <rPh sb="0" eb="2">
      <t>ナガノ</t>
    </rPh>
    <phoneticPr fontId="1"/>
  </si>
  <si>
    <t>-</t>
    <phoneticPr fontId="1"/>
  </si>
  <si>
    <t>D3</t>
    <phoneticPr fontId="1"/>
  </si>
  <si>
    <t>岐阜</t>
    <rPh sb="0" eb="2">
      <t>ギフ</t>
    </rPh>
    <phoneticPr fontId="1"/>
  </si>
  <si>
    <t>-</t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</si>
  <si>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</si>
  <si>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</si>
  <si>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</si>
  <si>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</si>
  <si>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-</t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</si>
  <si>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</si>
  <si>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</si>
  <si>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</si>
  <si>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</si>
  <si>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</si>
  <si>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</si>
  <si>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</si>
  <si>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</si>
  <si>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</si>
  <si>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</si>
  <si>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</si>
  <si>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</si>
  <si>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-</t>
    <phoneticPr fontId="1"/>
  </si>
  <si>
    <t>愛媛</t>
    <rPh sb="0" eb="2">
      <t>エヒメ</t>
    </rPh>
    <phoneticPr fontId="1"/>
  </si>
  <si>
    <t>-</t>
    <phoneticPr fontId="1"/>
  </si>
  <si>
    <t>高知</t>
    <rPh sb="0" eb="2">
      <t>コウチ</t>
    </rPh>
    <phoneticPr fontId="1"/>
  </si>
  <si>
    <t>-</t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</si>
  <si>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</si>
  <si>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</si>
  <si>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-</t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</si>
  <si>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</si>
  <si>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</si>
  <si>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</si>
  <si>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</si>
  <si>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</si>
  <si>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</si>
  <si>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大1</t>
    <rPh sb="0" eb="1">
      <t>ダイ</t>
    </rPh>
    <phoneticPr fontId="1"/>
  </si>
  <si>
    <t>大2</t>
    <rPh sb="0" eb="1">
      <t>ダイ</t>
    </rPh>
    <phoneticPr fontId="1"/>
  </si>
  <si>
    <t>大3</t>
    <rPh sb="0" eb="1">
      <t>ダイ</t>
    </rPh>
    <phoneticPr fontId="1"/>
  </si>
  <si>
    <t>大4</t>
    <rPh sb="0" eb="1">
      <t>ダイ</t>
    </rPh>
    <phoneticPr fontId="1"/>
  </si>
  <si>
    <t>大5</t>
    <rPh sb="0" eb="1">
      <t>ダイ</t>
    </rPh>
    <phoneticPr fontId="1"/>
  </si>
  <si>
    <t>大6</t>
    <rPh sb="0" eb="1">
      <t>ダイ</t>
    </rPh>
    <phoneticPr fontId="1"/>
  </si>
  <si>
    <t>30</t>
    <phoneticPr fontId="1"/>
  </si>
  <si>
    <t>登録
番号</t>
    <rPh sb="0" eb="2">
      <t>トウロク</t>
    </rPh>
    <rPh sb="3" eb="5">
      <t>バンゴウ</t>
    </rPh>
    <phoneticPr fontId="1"/>
  </si>
  <si>
    <t>整理
No.</t>
    <rPh sb="0" eb="2">
      <t>セイリ</t>
    </rPh>
    <phoneticPr fontId="1"/>
  </si>
  <si>
    <t>　</t>
    <phoneticPr fontId="1"/>
  </si>
  <si>
    <t>@</t>
    <phoneticPr fontId="1"/>
  </si>
  <si>
    <t>団体コード(6桁)</t>
    <rPh sb="0" eb="2">
      <t>ダンタイ</t>
    </rPh>
    <rPh sb="7" eb="8">
      <t>ケタ</t>
    </rPh>
    <phoneticPr fontId="1"/>
  </si>
  <si>
    <t>【振込先】　銀　　行　　名：　ゆうちょ銀行</t>
    <rPh sb="1" eb="4">
      <t>フリコミサキ</t>
    </rPh>
    <rPh sb="6" eb="7">
      <t>ギン</t>
    </rPh>
    <rPh sb="9" eb="10">
      <t>ギョウ</t>
    </rPh>
    <rPh sb="12" eb="13">
      <t>メイ</t>
    </rPh>
    <rPh sb="19" eb="21">
      <t>ギンコウ</t>
    </rPh>
    <phoneticPr fontId="1"/>
  </si>
  <si>
    <t>　　　　　　金融機関コード：　９９００</t>
    <rPh sb="6" eb="8">
      <t>キンユウ</t>
    </rPh>
    <rPh sb="8" eb="10">
      <t>キカン</t>
    </rPh>
    <phoneticPr fontId="1"/>
  </si>
  <si>
    <t>　　　　　　店　　　　　名：　〇〇八</t>
    <rPh sb="6" eb="7">
      <t>ミセ</t>
    </rPh>
    <rPh sb="12" eb="13">
      <t>メイ</t>
    </rPh>
    <rPh sb="17" eb="18">
      <t>ハチ</t>
    </rPh>
    <phoneticPr fontId="1"/>
  </si>
  <si>
    <t>　　　　　　　　　　　　　　　ｾﾞﾛｾﾞﾛﾊﾁ</t>
    <phoneticPr fontId="1"/>
  </si>
  <si>
    <t>　　　　　　店　　　　　番：　００８　</t>
    <rPh sb="6" eb="7">
      <t>ミセ</t>
    </rPh>
    <rPh sb="12" eb="13">
      <t>バン</t>
    </rPh>
    <phoneticPr fontId="1"/>
  </si>
  <si>
    <t>　　　　　　預　金　種　目：　普通預金</t>
    <rPh sb="6" eb="7">
      <t>アズカリ</t>
    </rPh>
    <rPh sb="8" eb="9">
      <t>キン</t>
    </rPh>
    <rPh sb="10" eb="11">
      <t>シュ</t>
    </rPh>
    <rPh sb="12" eb="13">
      <t>メ</t>
    </rPh>
    <rPh sb="15" eb="17">
      <t>フツウ</t>
    </rPh>
    <rPh sb="17" eb="19">
      <t>ヨキン</t>
    </rPh>
    <phoneticPr fontId="1"/>
  </si>
  <si>
    <t>　　　　　　口　座　番　号：　６６２３０１１</t>
    <rPh sb="6" eb="7">
      <t>クチ</t>
    </rPh>
    <rPh sb="8" eb="9">
      <t>ザ</t>
    </rPh>
    <rPh sb="10" eb="11">
      <t>バン</t>
    </rPh>
    <rPh sb="12" eb="13">
      <t>ゴウ</t>
    </rPh>
    <phoneticPr fontId="1"/>
  </si>
  <si>
    <t>　　　　　　口　座　名　義：　東京学芸大学陸上競技部競技会係</t>
    <rPh sb="6" eb="7">
      <t>クチ</t>
    </rPh>
    <rPh sb="8" eb="9">
      <t>ザ</t>
    </rPh>
    <rPh sb="10" eb="11">
      <t>ナ</t>
    </rPh>
    <rPh sb="12" eb="13">
      <t>ギ</t>
    </rPh>
    <rPh sb="15" eb="17">
      <t>トウキョウ</t>
    </rPh>
    <rPh sb="17" eb="19">
      <t>ガクゲイ</t>
    </rPh>
    <rPh sb="19" eb="21">
      <t>ダイガク</t>
    </rPh>
    <rPh sb="21" eb="23">
      <t>リクジョウ</t>
    </rPh>
    <rPh sb="23" eb="25">
      <t>キョウギ</t>
    </rPh>
    <rPh sb="25" eb="26">
      <t>ブ</t>
    </rPh>
    <rPh sb="26" eb="29">
      <t>キョウギカイ</t>
    </rPh>
    <rPh sb="29" eb="30">
      <t>ガカリ</t>
    </rPh>
    <phoneticPr fontId="1"/>
  </si>
  <si>
    <t>　　　　　　　　　　　　　　　ﾄｳｷｮｳｶﾞｸｹﾞｲﾀﾞｲｶﾞｸﾘｸｼﾞｮｳｷｮｳｷﾞﾌﾞｷｮｳｷﾞｶｲｶｶﾘ</t>
    <phoneticPr fontId="1"/>
  </si>
  <si>
    <t>【ファイル送付先】</t>
    <rPh sb="5" eb="8">
      <t>ソウフサキ</t>
    </rPh>
    <phoneticPr fontId="1"/>
  </si>
  <si>
    <t>tgu.kyogikai@gmail.com</t>
    <phoneticPr fontId="1"/>
  </si>
  <si>
    <t>(</t>
    <phoneticPr fontId="1"/>
  </si>
  <si>
    <t>)</t>
    <phoneticPr fontId="1"/>
  </si>
  <si>
    <t>団体正式名称</t>
    <rPh sb="0" eb="2">
      <t>ダンタイ</t>
    </rPh>
    <rPh sb="2" eb="4">
      <t>セイシキ</t>
    </rPh>
    <rPh sb="4" eb="6">
      <t>メイショウ</t>
    </rPh>
    <phoneticPr fontId="1"/>
  </si>
  <si>
    <t>団体名フリガナ</t>
    <rPh sb="0" eb="2">
      <t>ダンタイ</t>
    </rPh>
    <rPh sb="2" eb="3">
      <t>メイ</t>
    </rPh>
    <phoneticPr fontId="1"/>
  </si>
  <si>
    <t>団体正式略称</t>
    <rPh sb="0" eb="2">
      <t>ダンタイ</t>
    </rPh>
    <rPh sb="2" eb="4">
      <t>セイシキ</t>
    </rPh>
    <rPh sb="4" eb="6">
      <t>リャクショウ</t>
    </rPh>
    <phoneticPr fontId="1"/>
  </si>
  <si>
    <t>エントリー料振込日</t>
    <rPh sb="5" eb="6">
      <t>リョウ</t>
    </rPh>
    <rPh sb="6" eb="8">
      <t>フリコミ</t>
    </rPh>
    <rPh sb="8" eb="9">
      <t>ビ</t>
    </rPh>
    <phoneticPr fontId="1"/>
  </si>
  <si>
    <t>エントリー料振込名義</t>
    <rPh sb="5" eb="6">
      <t>リョウ</t>
    </rPh>
    <rPh sb="6" eb="8">
      <t>フリコミ</t>
    </rPh>
    <rPh sb="8" eb="10">
      <t>メイギ</t>
    </rPh>
    <phoneticPr fontId="1"/>
  </si>
  <si>
    <t>性別</t>
    <rPh sb="0" eb="2">
      <t>セイベツ</t>
    </rPh>
    <phoneticPr fontId="2"/>
  </si>
  <si>
    <t>種目</t>
    <rPh sb="0" eb="2">
      <t>シュモク</t>
    </rPh>
    <phoneticPr fontId="2"/>
  </si>
  <si>
    <t>競技者1</t>
    <rPh sb="0" eb="3">
      <t>キョウギシャ</t>
    </rPh>
    <phoneticPr fontId="2"/>
  </si>
  <si>
    <t>競技者2</t>
    <rPh sb="0" eb="3">
      <t>キョウギシャ</t>
    </rPh>
    <phoneticPr fontId="2"/>
  </si>
  <si>
    <t>競技者3</t>
    <rPh sb="0" eb="3">
      <t>キョウギシャ</t>
    </rPh>
    <phoneticPr fontId="2"/>
  </si>
  <si>
    <t>競技者4</t>
    <rPh sb="0" eb="3">
      <t>キョウギシャ</t>
    </rPh>
    <phoneticPr fontId="2"/>
  </si>
  <si>
    <t>競技者5</t>
    <rPh sb="0" eb="3">
      <t>キョウギシャ</t>
    </rPh>
    <phoneticPr fontId="2"/>
  </si>
  <si>
    <t>競技者6</t>
    <rPh sb="0" eb="3">
      <t>キョウギシャ</t>
    </rPh>
    <phoneticPr fontId="2"/>
  </si>
  <si>
    <t>氏名</t>
    <rPh sb="0" eb="2">
      <t>シメイ</t>
    </rPh>
    <phoneticPr fontId="2"/>
  </si>
  <si>
    <t>00200</t>
    <phoneticPr fontId="3"/>
  </si>
  <si>
    <t>100m</t>
    <phoneticPr fontId="3"/>
  </si>
  <si>
    <t>00300</t>
    <phoneticPr fontId="3"/>
  </si>
  <si>
    <t>200m</t>
    <phoneticPr fontId="3"/>
  </si>
  <si>
    <t>00500</t>
    <phoneticPr fontId="3"/>
  </si>
  <si>
    <t>400m</t>
    <phoneticPr fontId="3"/>
  </si>
  <si>
    <t>00600</t>
    <phoneticPr fontId="3"/>
  </si>
  <si>
    <t>800m</t>
    <phoneticPr fontId="3"/>
  </si>
  <si>
    <t>00800</t>
    <phoneticPr fontId="3"/>
  </si>
  <si>
    <t>1500m</t>
    <phoneticPr fontId="3"/>
  </si>
  <si>
    <t>01100</t>
    <phoneticPr fontId="3"/>
  </si>
  <si>
    <t>-</t>
    <phoneticPr fontId="3"/>
  </si>
  <si>
    <t>5000m</t>
    <phoneticPr fontId="3"/>
  </si>
  <si>
    <t>04400</t>
    <phoneticPr fontId="3"/>
  </si>
  <si>
    <t>-</t>
    <phoneticPr fontId="3"/>
  </si>
  <si>
    <t>女子100mH</t>
    <rPh sb="0" eb="2">
      <t>ジョシ</t>
    </rPh>
    <phoneticPr fontId="3"/>
  </si>
  <si>
    <t>04200</t>
    <phoneticPr fontId="3"/>
  </si>
  <si>
    <t>-</t>
    <phoneticPr fontId="3"/>
  </si>
  <si>
    <t>女子中学100mH</t>
    <rPh sb="0" eb="2">
      <t>ジョシ</t>
    </rPh>
    <rPh sb="2" eb="4">
      <t>チュウガク</t>
    </rPh>
    <phoneticPr fontId="3"/>
  </si>
  <si>
    <t>03400</t>
    <phoneticPr fontId="3"/>
  </si>
  <si>
    <t>男子110mH</t>
    <rPh sb="0" eb="2">
      <t>ダンシ</t>
    </rPh>
    <phoneticPr fontId="3"/>
  </si>
  <si>
    <t>03200</t>
    <phoneticPr fontId="3"/>
  </si>
  <si>
    <t>-</t>
    <phoneticPr fontId="3"/>
  </si>
  <si>
    <t>男子中学110mH</t>
    <rPh sb="0" eb="2">
      <t>ダンシ</t>
    </rPh>
    <rPh sb="2" eb="4">
      <t>チュウガク</t>
    </rPh>
    <phoneticPr fontId="3"/>
  </si>
  <si>
    <t>04600</t>
    <phoneticPr fontId="3"/>
  </si>
  <si>
    <t>-</t>
    <phoneticPr fontId="3"/>
  </si>
  <si>
    <t>女子400mH</t>
    <rPh sb="0" eb="1">
      <t>ジョシ</t>
    </rPh>
    <rPh sb="1" eb="2">
      <t>コ</t>
    </rPh>
    <phoneticPr fontId="3"/>
  </si>
  <si>
    <t>03700</t>
    <phoneticPr fontId="3"/>
  </si>
  <si>
    <t>男子400mH</t>
    <rPh sb="0" eb="1">
      <t>ダンシ</t>
    </rPh>
    <rPh sb="1" eb="2">
      <t>コ</t>
    </rPh>
    <phoneticPr fontId="3"/>
  </si>
  <si>
    <t>07100</t>
    <phoneticPr fontId="3"/>
  </si>
  <si>
    <t>-</t>
    <phoneticPr fontId="3"/>
  </si>
  <si>
    <t>走高跳</t>
    <rPh sb="0" eb="3">
      <t>ハシリタカト</t>
    </rPh>
    <phoneticPr fontId="3"/>
  </si>
  <si>
    <t>07300</t>
    <phoneticPr fontId="3"/>
  </si>
  <si>
    <t>走幅跳</t>
    <rPh sb="0" eb="1">
      <t>ハシ</t>
    </rPh>
    <rPh sb="1" eb="3">
      <t>ハバト</t>
    </rPh>
    <phoneticPr fontId="3"/>
  </si>
  <si>
    <t>07400</t>
    <phoneticPr fontId="3"/>
  </si>
  <si>
    <t>男子三段跳</t>
    <rPh sb="0" eb="2">
      <t>ダンシ</t>
    </rPh>
    <rPh sb="2" eb="5">
      <t>サンダント</t>
    </rPh>
    <phoneticPr fontId="3"/>
  </si>
  <si>
    <t>08100</t>
    <phoneticPr fontId="3"/>
  </si>
  <si>
    <t>-</t>
    <phoneticPr fontId="3"/>
  </si>
  <si>
    <t>男子砲丸投（7.26kg）</t>
    <rPh sb="0" eb="2">
      <t>ダンシ</t>
    </rPh>
    <rPh sb="2" eb="5">
      <t>ホウガンナ</t>
    </rPh>
    <phoneticPr fontId="3"/>
  </si>
  <si>
    <t>08200</t>
    <phoneticPr fontId="3"/>
  </si>
  <si>
    <t>男子高校砲丸投(6kg)</t>
    <rPh sb="0" eb="2">
      <t>ダンシ</t>
    </rPh>
    <rPh sb="2" eb="4">
      <t>コウコウ</t>
    </rPh>
    <rPh sb="4" eb="7">
      <t>ホウガ</t>
    </rPh>
    <phoneticPr fontId="3"/>
  </si>
  <si>
    <t>08300</t>
    <phoneticPr fontId="3"/>
  </si>
  <si>
    <t>男子中学砲丸投(5kg)</t>
    <rPh sb="0" eb="2">
      <t>ダンシ</t>
    </rPh>
    <rPh sb="2" eb="4">
      <t>チュウガク</t>
    </rPh>
    <rPh sb="4" eb="7">
      <t>ホウガン</t>
    </rPh>
    <phoneticPr fontId="3"/>
  </si>
  <si>
    <t>08400</t>
    <phoneticPr fontId="3"/>
  </si>
  <si>
    <t>女子砲丸投（4kg）</t>
    <rPh sb="0" eb="2">
      <t>ジョシ</t>
    </rPh>
    <rPh sb="2" eb="5">
      <t>ホウ</t>
    </rPh>
    <phoneticPr fontId="3"/>
  </si>
  <si>
    <t>08500</t>
    <phoneticPr fontId="3"/>
  </si>
  <si>
    <t>女子中学砲丸投（2.721kg）</t>
    <rPh sb="0" eb="2">
      <t>ジョシ</t>
    </rPh>
    <rPh sb="2" eb="4">
      <t>チュウガク</t>
    </rPh>
    <rPh sb="4" eb="7">
      <t>ホウガン</t>
    </rPh>
    <phoneticPr fontId="3"/>
  </si>
  <si>
    <t>60100</t>
    <phoneticPr fontId="3"/>
  </si>
  <si>
    <t>4×100mR</t>
    <phoneticPr fontId="3"/>
  </si>
  <si>
    <t>60300</t>
    <phoneticPr fontId="3"/>
  </si>
  <si>
    <t>4×400mR</t>
    <phoneticPr fontId="3"/>
  </si>
  <si>
    <t>学芸　太郎</t>
    <rPh sb="0" eb="2">
      <t>ガクゲイ</t>
    </rPh>
    <rPh sb="3" eb="5">
      <t>タロウ</t>
    </rPh>
    <phoneticPr fontId="2"/>
  </si>
  <si>
    <t>例</t>
    <rPh sb="0" eb="1">
      <t>レイ</t>
    </rPh>
    <phoneticPr fontId="1"/>
  </si>
  <si>
    <t>学芸　太郎</t>
    <rPh sb="0" eb="2">
      <t>ガクゲイ</t>
    </rPh>
    <rPh sb="3" eb="5">
      <t>タロウ</t>
    </rPh>
    <phoneticPr fontId="1"/>
  </si>
  <si>
    <t>男子1</t>
  </si>
  <si>
    <t>【注意事項】</t>
    <rPh sb="1" eb="3">
      <t>チュウイ</t>
    </rPh>
    <rPh sb="3" eb="5">
      <t>ジコウ</t>
    </rPh>
    <phoneticPr fontId="3"/>
  </si>
  <si>
    <t>①このファイル内のシートは全部で３種類です。</t>
    <rPh sb="7" eb="8">
      <t>ナイ</t>
    </rPh>
    <rPh sb="13" eb="15">
      <t>ゼンブ</t>
    </rPh>
    <rPh sb="17" eb="19">
      <t>シュルイ</t>
    </rPh>
    <phoneticPr fontId="3"/>
  </si>
  <si>
    <t>・青色の箇所は必要事項を「リストから選択」してください。　　　　　　　　　　　　　　　　　　　　　　　　　　　　　　　　　　　　　　　　　　　　　　　　　　　　　　　　　　　　　　　　　　　</t>
    <rPh sb="1" eb="3">
      <t>アオイロ</t>
    </rPh>
    <rPh sb="4" eb="6">
      <t>カショ</t>
    </rPh>
    <rPh sb="7" eb="9">
      <t>ヒツヨウ</t>
    </rPh>
    <rPh sb="9" eb="11">
      <t>ジコウ</t>
    </rPh>
    <rPh sb="18" eb="20">
      <t>センタク</t>
    </rPh>
    <phoneticPr fontId="3"/>
  </si>
  <si>
    <t>・登録番号がない（登録手続きが完了していない）方の申込みは受付けられません。</t>
    <rPh sb="1" eb="3">
      <t>トウロク</t>
    </rPh>
    <rPh sb="3" eb="5">
      <t>バンゴウ</t>
    </rPh>
    <rPh sb="9" eb="11">
      <t>トウロク</t>
    </rPh>
    <rPh sb="11" eb="13">
      <t>テツヅ</t>
    </rPh>
    <rPh sb="15" eb="17">
      <t>カンリョウ</t>
    </rPh>
    <rPh sb="23" eb="24">
      <t>カタ</t>
    </rPh>
    <rPh sb="25" eb="27">
      <t>モウシコ</t>
    </rPh>
    <rPh sb="29" eb="31">
      <t>ウケツ</t>
    </rPh>
    <phoneticPr fontId="3"/>
  </si>
  <si>
    <t>走幅跳</t>
    <rPh sb="0" eb="1">
      <t>ソウ</t>
    </rPh>
    <rPh sb="1" eb="3">
      <t>ハバト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</si>
  <si>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女子</t>
    </r>
    <r>
      <rPr>
        <sz val="11"/>
        <color theme="1"/>
        <rFont val="ＭＳ Ｐゴシック"/>
        <family val="3"/>
        <charset val="128"/>
        <scheme val="minor"/>
      </rPr>
      <t>100mH</t>
    </r>
    <rPh sb="0" eb="2">
      <t>ジョシ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</si>
  <si>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女子中学</t>
    </r>
    <r>
      <rPr>
        <sz val="11"/>
        <color theme="1"/>
        <rFont val="ＭＳ Ｐゴシック"/>
        <family val="3"/>
        <charset val="128"/>
        <scheme val="minor"/>
      </rPr>
      <t>100mH</t>
    </r>
    <rPh sb="0" eb="2">
      <t>ジョシ</t>
    </rPh>
    <rPh sb="2" eb="4">
      <t>チュウガク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</si>
  <si>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男子</t>
    </r>
    <r>
      <rPr>
        <sz val="11"/>
        <color theme="1"/>
        <rFont val="ＭＳ Ｐゴシック"/>
        <family val="3"/>
        <charset val="128"/>
        <scheme val="minor"/>
      </rPr>
      <t>110mH</t>
    </r>
    <rPh sb="0" eb="2">
      <t>ダンシ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</si>
  <si>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男子中学</t>
    </r>
    <r>
      <rPr>
        <sz val="11"/>
        <color theme="1"/>
        <rFont val="ＭＳ Ｐゴシック"/>
        <family val="3"/>
        <charset val="128"/>
        <scheme val="minor"/>
      </rPr>
      <t>110mH</t>
    </r>
    <rPh sb="0" eb="2">
      <t>ダンシ</t>
    </rPh>
    <rPh sb="2" eb="4">
      <t>チュウガク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</si>
  <si>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男子砲丸投</t>
    </r>
    <r>
      <rPr>
        <sz val="11"/>
        <color theme="1"/>
        <rFont val="ＭＳ Ｐゴシック"/>
        <family val="3"/>
        <charset val="128"/>
        <scheme val="minor"/>
      </rPr>
      <t>（7.26kg）</t>
    </r>
    <rPh sb="0" eb="2">
      <t>ダンシ</t>
    </rPh>
    <rPh sb="2" eb="5">
      <t>ホウガンナ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</si>
  <si>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男子高校砲丸投</t>
    </r>
    <r>
      <rPr>
        <sz val="11"/>
        <color theme="1"/>
        <rFont val="ＭＳ Ｐゴシック"/>
        <family val="3"/>
        <charset val="128"/>
        <scheme val="minor"/>
      </rPr>
      <t>(6kg)</t>
    </r>
    <rPh sb="0" eb="2">
      <t>ダンシ</t>
    </rPh>
    <rPh sb="2" eb="4">
      <t>コウコウ</t>
    </rPh>
    <rPh sb="4" eb="7">
      <t>ホウガ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</si>
  <si>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男子中学砲丸投</t>
    </r>
    <r>
      <rPr>
        <sz val="11"/>
        <color theme="1"/>
        <rFont val="ＭＳ Ｐゴシック"/>
        <family val="3"/>
        <charset val="128"/>
        <scheme val="minor"/>
      </rPr>
      <t>(5kg)</t>
    </r>
    <rPh sb="0" eb="2">
      <t>ダンシ</t>
    </rPh>
    <rPh sb="2" eb="4">
      <t>チュウガク</t>
    </rPh>
    <rPh sb="4" eb="7">
      <t>ホウガン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</si>
  <si>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女子砲丸投</t>
    </r>
    <r>
      <rPr>
        <sz val="11"/>
        <color theme="1"/>
        <rFont val="ＭＳ Ｐゴシック"/>
        <family val="3"/>
        <charset val="128"/>
        <scheme val="minor"/>
      </rPr>
      <t>（4kg）</t>
    </r>
    <rPh sb="0" eb="2">
      <t>ジョシ</t>
    </rPh>
    <rPh sb="2" eb="5">
      <t>ホウ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</si>
  <si>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女子中学砲丸投</t>
    </r>
    <r>
      <rPr>
        <sz val="11"/>
        <color theme="1"/>
        <rFont val="ＭＳ Ｐゴシック"/>
        <family val="3"/>
        <charset val="128"/>
        <scheme val="minor"/>
      </rPr>
      <t>（2.721kg）</t>
    </r>
    <rPh sb="0" eb="2">
      <t>ジョシ</t>
    </rPh>
    <rPh sb="2" eb="4">
      <t>チュウガク</t>
    </rPh>
    <rPh sb="4" eb="7">
      <t>ホウガン</t>
    </rPh>
    <phoneticPr fontId="3"/>
  </si>
  <si>
    <t>新潟-15</t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</si>
  <si>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</si>
  <si>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氏名</t>
  </si>
  <si>
    <t>TEL</t>
  </si>
  <si>
    <t>申込責任者</t>
    <rPh sb="0" eb="2">
      <t>モウシコ</t>
    </rPh>
    <rPh sb="2" eb="5">
      <t>セキニンシャ</t>
    </rPh>
    <phoneticPr fontId="1"/>
  </si>
  <si>
    <t>氏名</t>
    <phoneticPr fontId="1"/>
  </si>
  <si>
    <t>役職</t>
    <rPh sb="0" eb="2">
      <t>ヤクショク</t>
    </rPh>
    <phoneticPr fontId="1"/>
  </si>
  <si>
    <t>ローマ字（半角)</t>
    <rPh sb="3" eb="4">
      <t>ジ</t>
    </rPh>
    <rPh sb="5" eb="7">
      <t>ハンカク</t>
    </rPh>
    <phoneticPr fontId="1"/>
  </si>
  <si>
    <t>100m-00200</t>
    <phoneticPr fontId="3"/>
  </si>
  <si>
    <t>200m-00300</t>
    <phoneticPr fontId="3"/>
  </si>
  <si>
    <t>300m-00400</t>
    <phoneticPr fontId="1"/>
  </si>
  <si>
    <t>400m-00500</t>
    <phoneticPr fontId="3"/>
  </si>
  <si>
    <t>800m-00600</t>
    <phoneticPr fontId="3"/>
  </si>
  <si>
    <t>1500m-00800</t>
    <phoneticPr fontId="3"/>
  </si>
  <si>
    <t>5000m-01100</t>
    <phoneticPr fontId="3"/>
  </si>
  <si>
    <t>10000m-01200</t>
    <phoneticPr fontId="1"/>
  </si>
  <si>
    <t>女子100mH-04400</t>
    <rPh sb="0" eb="2">
      <t>ジョシ</t>
    </rPh>
    <phoneticPr fontId="3"/>
  </si>
  <si>
    <t>女子中学1・2年100ｍH-04220</t>
    <rPh sb="0" eb="2">
      <t>ジョシ</t>
    </rPh>
    <rPh sb="2" eb="4">
      <t>チュウガク</t>
    </rPh>
    <rPh sb="7" eb="8">
      <t>ネン</t>
    </rPh>
    <phoneticPr fontId="1"/>
  </si>
  <si>
    <t>女子中学3年100mYH-04203</t>
    <rPh sb="0" eb="2">
      <t>ジョシ</t>
    </rPh>
    <rPh sb="2" eb="4">
      <t>チュウガク</t>
    </rPh>
    <rPh sb="5" eb="6">
      <t>ネン</t>
    </rPh>
    <phoneticPr fontId="1"/>
  </si>
  <si>
    <t>男子110mH-03400</t>
    <rPh sb="0" eb="2">
      <t>ダンシ</t>
    </rPh>
    <phoneticPr fontId="3"/>
  </si>
  <si>
    <t>男子中学1年100mH-04401</t>
    <rPh sb="0" eb="2">
      <t>ダンシ</t>
    </rPh>
    <rPh sb="2" eb="4">
      <t>チュウガク</t>
    </rPh>
    <rPh sb="5" eb="6">
      <t>ネン</t>
    </rPh>
    <phoneticPr fontId="1"/>
  </si>
  <si>
    <t>男子中学2年110mH-03202</t>
    <rPh sb="0" eb="2">
      <t>ダンシ</t>
    </rPh>
    <rPh sb="2" eb="4">
      <t>チュウガク</t>
    </rPh>
    <rPh sb="5" eb="6">
      <t>ネン</t>
    </rPh>
    <phoneticPr fontId="1"/>
  </si>
  <si>
    <t>男子中学3年110mJH-03303</t>
    <rPh sb="0" eb="2">
      <t>ダンシ</t>
    </rPh>
    <rPh sb="2" eb="4">
      <t>チュウガク</t>
    </rPh>
    <rPh sb="5" eb="6">
      <t>ネン</t>
    </rPh>
    <phoneticPr fontId="1"/>
  </si>
  <si>
    <t>女子400mH-04600</t>
    <rPh sb="0" eb="1">
      <t>ジョシ</t>
    </rPh>
    <rPh sb="1" eb="2">
      <t>コ</t>
    </rPh>
    <phoneticPr fontId="3"/>
  </si>
  <si>
    <t>男子400mH-03700</t>
    <rPh sb="0" eb="1">
      <t>ダンシ</t>
    </rPh>
    <rPh sb="1" eb="2">
      <t>コ</t>
    </rPh>
    <phoneticPr fontId="3"/>
  </si>
  <si>
    <t>走高跳-07100</t>
    <rPh sb="0" eb="3">
      <t>ハシリタカト</t>
    </rPh>
    <phoneticPr fontId="3"/>
  </si>
  <si>
    <t>棒高跳-07200</t>
    <rPh sb="0" eb="3">
      <t>ボウタカトビ</t>
    </rPh>
    <phoneticPr fontId="1"/>
  </si>
  <si>
    <t>走幅跳-07300</t>
    <rPh sb="0" eb="1">
      <t>ハシ</t>
    </rPh>
    <rPh sb="1" eb="3">
      <t>ハバト</t>
    </rPh>
    <phoneticPr fontId="3"/>
  </si>
  <si>
    <t>男子三段跳-07400</t>
    <rPh sb="0" eb="2">
      <t>ダンシ</t>
    </rPh>
    <rPh sb="2" eb="5">
      <t>サンダント</t>
    </rPh>
    <phoneticPr fontId="3"/>
  </si>
  <si>
    <t>男子砲丸投（7.26kg）-08100</t>
    <rPh sb="0" eb="2">
      <t>ダンシ</t>
    </rPh>
    <rPh sb="2" eb="5">
      <t>ホウガンナ</t>
    </rPh>
    <phoneticPr fontId="3"/>
  </si>
  <si>
    <t>男子高校砲丸投(6kg)-08200</t>
    <rPh sb="0" eb="2">
      <t>ダンシ</t>
    </rPh>
    <rPh sb="2" eb="4">
      <t>コウコウ</t>
    </rPh>
    <rPh sb="4" eb="7">
      <t>ホウガ</t>
    </rPh>
    <phoneticPr fontId="3"/>
  </si>
  <si>
    <t>男子中学砲丸投(5kg)-08300</t>
    <rPh sb="0" eb="2">
      <t>ダンシ</t>
    </rPh>
    <rPh sb="2" eb="4">
      <t>チュウガク</t>
    </rPh>
    <rPh sb="4" eb="7">
      <t>ホウガン</t>
    </rPh>
    <phoneticPr fontId="3"/>
  </si>
  <si>
    <t>女子砲丸投（4kg）-08400</t>
    <rPh sb="0" eb="2">
      <t>ジョシ</t>
    </rPh>
    <rPh sb="2" eb="5">
      <t>ホウ</t>
    </rPh>
    <phoneticPr fontId="3"/>
  </si>
  <si>
    <t>女子中学砲丸投（2.721kg）-08500</t>
    <rPh sb="0" eb="2">
      <t>ジョシ</t>
    </rPh>
    <rPh sb="2" eb="4">
      <t>チュウガク</t>
    </rPh>
    <rPh sb="4" eb="7">
      <t>ホウガン</t>
    </rPh>
    <phoneticPr fontId="3"/>
  </si>
  <si>
    <t>小１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</si>
  <si>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</si>
  <si>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</si>
  <si>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</si>
  <si>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</si>
  <si>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</si>
  <si>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生年月日</t>
    <rPh sb="0" eb="2">
      <t>セイネン</t>
    </rPh>
    <rPh sb="2" eb="4">
      <t>ガッピ</t>
    </rPh>
    <phoneticPr fontId="1"/>
  </si>
  <si>
    <t>・生年月日は8桁で記入してください(例 1949年4月1日→19490401)</t>
    <rPh sb="1" eb="3">
      <t>セイネン</t>
    </rPh>
    <rPh sb="3" eb="5">
      <t>ガッピ</t>
    </rPh>
    <rPh sb="7" eb="8">
      <t>ケタ</t>
    </rPh>
    <rPh sb="9" eb="11">
      <t>キニュウ</t>
    </rPh>
    <rPh sb="18" eb="19">
      <t>レイ</t>
    </rPh>
    <rPh sb="24" eb="25">
      <t>ネン</t>
    </rPh>
    <rPh sb="26" eb="27">
      <t>ガツ</t>
    </rPh>
    <rPh sb="28" eb="29">
      <t>ニチ</t>
    </rPh>
    <phoneticPr fontId="1"/>
  </si>
  <si>
    <t>06000</t>
    <phoneticPr fontId="1"/>
  </si>
  <si>
    <t>3000mW</t>
    <phoneticPr fontId="1"/>
  </si>
  <si>
    <t>06100</t>
    <phoneticPr fontId="1"/>
  </si>
  <si>
    <t>5000mW</t>
    <phoneticPr fontId="1"/>
  </si>
  <si>
    <t>06200</t>
    <phoneticPr fontId="1"/>
  </si>
  <si>
    <t>10000mW</t>
    <phoneticPr fontId="1"/>
  </si>
  <si>
    <t>06300</t>
    <phoneticPr fontId="1"/>
  </si>
  <si>
    <t>20000mW</t>
    <phoneticPr fontId="1"/>
  </si>
  <si>
    <t>T11/1500m-00801</t>
    <phoneticPr fontId="1"/>
  </si>
  <si>
    <t>T12/1500m-00802</t>
    <phoneticPr fontId="1"/>
  </si>
  <si>
    <t>T13/1500m-00803</t>
    <phoneticPr fontId="1"/>
  </si>
  <si>
    <t>T11/5000m-01101</t>
    <phoneticPr fontId="1"/>
  </si>
  <si>
    <t>T12/5000m-01102</t>
    <phoneticPr fontId="1"/>
  </si>
  <si>
    <t>T13/5000m-01103</t>
    <phoneticPr fontId="1"/>
  </si>
  <si>
    <t>60400</t>
    <phoneticPr fontId="1"/>
  </si>
  <si>
    <t>4×800mR</t>
    <phoneticPr fontId="1"/>
  </si>
  <si>
    <t>60401</t>
    <phoneticPr fontId="1"/>
  </si>
  <si>
    <t>2×2×400mR</t>
    <phoneticPr fontId="1"/>
  </si>
  <si>
    <t>女子300mH</t>
    <rPh sb="0" eb="2">
      <t>ジョシ</t>
    </rPh>
    <phoneticPr fontId="1"/>
  </si>
  <si>
    <t>4×100mR-60100</t>
    <phoneticPr fontId="1"/>
  </si>
  <si>
    <t>４×400mR-60300</t>
    <phoneticPr fontId="1"/>
  </si>
  <si>
    <t>04501</t>
    <phoneticPr fontId="1"/>
  </si>
  <si>
    <t>女子300mH-04501</t>
    <rPh sb="0" eb="2">
      <t>ジョシ</t>
    </rPh>
    <phoneticPr fontId="1"/>
  </si>
  <si>
    <t>OP100m-90000</t>
  </si>
  <si>
    <t>OP800ｍ-90100</t>
  </si>
  <si>
    <t>OP5000m-90200</t>
  </si>
  <si>
    <t>OP5000mW-90300</t>
  </si>
  <si>
    <t>OP走高跳-90400</t>
  </si>
  <si>
    <t>OP棒高跳-90500</t>
  </si>
  <si>
    <t>OP走幅跳-90600</t>
  </si>
  <si>
    <t>OP砲丸投-90700</t>
  </si>
  <si>
    <t>OP円盤投-90800</t>
  </si>
  <si>
    <t>OPやり投-90900</t>
  </si>
  <si>
    <t>OP200m-91100</t>
  </si>
  <si>
    <t>OP女子3000ｍ-91000</t>
  </si>
  <si>
    <t xml:space="preserve">OP100mH-91400 </t>
  </si>
  <si>
    <t>OP400mH-91500</t>
  </si>
  <si>
    <t>3000m-01000</t>
  </si>
  <si>
    <t>5000W-06100</t>
  </si>
  <si>
    <t>女子やり投-09300</t>
  </si>
  <si>
    <t>男子やり投-09200</t>
  </si>
  <si>
    <t>男子円盤投-08600</t>
  </si>
  <si>
    <t>女子円盤投-08800</t>
  </si>
  <si>
    <t>男女混合4×400mR-60402</t>
    <rPh sb="0" eb="2">
      <t>ダンジョ</t>
    </rPh>
    <rPh sb="2" eb="4">
      <t>コンゴウ</t>
    </rPh>
    <phoneticPr fontId="1"/>
  </si>
  <si>
    <t>男女混合4×400mR-60300</t>
    <rPh sb="0" eb="2">
      <t>ダンジョ</t>
    </rPh>
    <rPh sb="2" eb="4">
      <t>コンゴウ</t>
    </rPh>
    <phoneticPr fontId="1"/>
  </si>
  <si>
    <t>男女混合-00</t>
    <rPh sb="0" eb="4">
      <t>ダンジョコンゴウ</t>
    </rPh>
    <phoneticPr fontId="1"/>
  </si>
  <si>
    <t>男子-01</t>
    <rPh sb="0" eb="2">
      <t>ダンシ</t>
    </rPh>
    <phoneticPr fontId="1"/>
  </si>
  <si>
    <t>女子-02</t>
    <rPh sb="0" eb="2">
      <t>ジョシ</t>
    </rPh>
    <phoneticPr fontId="1"/>
  </si>
  <si>
    <t>一般</t>
    <rPh sb="0" eb="2">
      <t>イッパン</t>
    </rPh>
    <phoneticPr fontId="1"/>
  </si>
  <si>
    <t>小学生100m-21000</t>
    <rPh sb="0" eb="3">
      <t>ショウガクセイ</t>
    </rPh>
    <phoneticPr fontId="1"/>
  </si>
  <si>
    <t>10000mW-06200</t>
    <phoneticPr fontId="1"/>
  </si>
  <si>
    <t>GAKUGEI Taro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</si>
  <si>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</si>
  <si>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</si>
  <si>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秒以下</t>
    <rPh sb="0" eb="1">
      <t>ビョウ</t>
    </rPh>
    <rPh sb="1" eb="3">
      <t>イカ</t>
    </rPh>
    <phoneticPr fontId="1"/>
  </si>
  <si>
    <t>エントリー数</t>
    <rPh sb="5" eb="6">
      <t>スウ</t>
    </rPh>
    <phoneticPr fontId="1"/>
  </si>
  <si>
    <t>40</t>
    <phoneticPr fontId="1"/>
  </si>
  <si>
    <t>47</t>
    <phoneticPr fontId="1"/>
  </si>
  <si>
    <t>20</t>
    <phoneticPr fontId="1"/>
  </si>
  <si>
    <t>④青色の箇所は必要事項を「リストから選択」してください。　　　　　　　　　　　　　　　　　　　　　　　　　　　　　　　　　　　　　　　　　　　　　　　　　　　　　　　　　　　　　　　　　　　</t>
    <rPh sb="1" eb="3">
      <t>アオイロ</t>
    </rPh>
    <rPh sb="4" eb="6">
      <t>カショ</t>
    </rPh>
    <rPh sb="7" eb="9">
      <t>ヒツヨウ</t>
    </rPh>
    <rPh sb="9" eb="11">
      <t>ジコウ</t>
    </rPh>
    <rPh sb="18" eb="20">
      <t>センタク</t>
    </rPh>
    <phoneticPr fontId="3"/>
  </si>
  <si>
    <t>⑤黄色の箇所に必要事項を「入力」してください。</t>
    <phoneticPr fontId="3"/>
  </si>
  <si>
    <r>
      <rPr>
        <sz val="12"/>
        <color theme="1"/>
        <rFont val="游ゴシック"/>
        <family val="3"/>
        <charset val="128"/>
      </rPr>
      <t>②申し込みは、</t>
    </r>
    <r>
      <rPr>
        <b/>
        <sz val="12"/>
        <color theme="1"/>
        <rFont val="游ゴシック"/>
        <family val="3"/>
        <charset val="128"/>
      </rPr>
      <t>a)本ファイル</t>
    </r>
    <r>
      <rPr>
        <sz val="12"/>
        <color theme="1"/>
        <rFont val="游ゴシック"/>
        <family val="3"/>
        <charset val="128"/>
      </rPr>
      <t>と</t>
    </r>
    <r>
      <rPr>
        <b/>
        <sz val="12"/>
        <color theme="1"/>
        <rFont val="游ゴシック"/>
        <family val="3"/>
        <charset val="128"/>
      </rPr>
      <t>b)振込証明書類（「ご利用明細書」または「振込金受領書」）の画像</t>
    </r>
    <r>
      <rPr>
        <sz val="12"/>
        <color theme="1"/>
        <rFont val="游ゴシック"/>
        <family val="3"/>
        <charset val="128"/>
      </rPr>
      <t xml:space="preserve">
　の2点を</t>
    </r>
    <r>
      <rPr>
        <b/>
        <sz val="12"/>
        <color theme="1"/>
        <rFont val="游ゴシック"/>
        <family val="3"/>
        <charset val="128"/>
      </rPr>
      <t>2026年3月9日(月)</t>
    </r>
    <r>
      <rPr>
        <sz val="12"/>
        <color theme="1"/>
        <rFont val="游ゴシック"/>
        <family val="3"/>
        <charset val="128"/>
      </rPr>
      <t>までにメールに送付してください。　</t>
    </r>
    <r>
      <rPr>
        <b/>
        <sz val="12"/>
        <color theme="1"/>
        <rFont val="游ゴシック"/>
        <family val="3"/>
        <charset val="128"/>
      </rPr>
      <t>　　　　　　　　　　　　　　　　　　　　　　　　　　　　　　　　　　　　　　　　　　　　　　　　　　　　　　　　　　　　　　</t>
    </r>
    <rPh sb="1" eb="2">
      <t>モウ</t>
    </rPh>
    <rPh sb="3" eb="4">
      <t>コ</t>
    </rPh>
    <rPh sb="51" eb="52">
      <t>テン</t>
    </rPh>
    <rPh sb="57" eb="58">
      <t>ネン</t>
    </rPh>
    <rPh sb="59" eb="60">
      <t>ガツ</t>
    </rPh>
    <rPh sb="61" eb="62">
      <t>ヒ</t>
    </rPh>
    <rPh sb="63" eb="64">
      <t>ゲツ</t>
    </rPh>
    <rPh sb="72" eb="74">
      <t>ソウフ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</si>
  <si>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</si>
  <si>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</si>
  <si>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</si>
  <si>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</si>
  <si>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</si>
  <si>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</si>
  <si>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</si>
  <si>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千葉-12</t>
  </si>
  <si>
    <t>13</t>
    <phoneticPr fontId="1"/>
  </si>
  <si>
    <t>23</t>
    <phoneticPr fontId="1"/>
  </si>
  <si>
    <t>5000mW　10000mW</t>
  </si>
  <si>
    <t>（高校生以下）1種目2000円（大学生・一般）1種目3000円</t>
  </si>
  <si>
    <t>４×1000m競歩リレー</t>
  </si>
  <si>
    <t>（１チーム）1000円</t>
  </si>
  <si>
    <t>800ｍ　1500ｍ</t>
  </si>
  <si>
    <t>1種目2000円</t>
  </si>
  <si>
    <t>性別</t>
    <rPh sb="0" eb="2">
      <t>セイベツ</t>
    </rPh>
    <phoneticPr fontId="1"/>
  </si>
  <si>
    <t>○○大学</t>
    <rPh sb="2" eb="4">
      <t>ダイガク</t>
    </rPh>
    <phoneticPr fontId="3"/>
  </si>
  <si>
    <t>学芸　二郎</t>
    <rPh sb="0" eb="2">
      <t>ガクゲイ</t>
    </rPh>
    <rPh sb="3" eb="5">
      <t>ジロウ</t>
    </rPh>
    <phoneticPr fontId="1"/>
  </si>
  <si>
    <t>GAKUGEI Jiro</t>
    <phoneticPr fontId="1"/>
  </si>
  <si>
    <t>△△銀行</t>
    <rPh sb="2" eb="4">
      <t>ギンコウ</t>
    </rPh>
    <phoneticPr fontId="3"/>
  </si>
  <si>
    <t>学芸　花子</t>
    <rPh sb="0" eb="2">
      <t>ガクゲイ</t>
    </rPh>
    <rPh sb="3" eb="5">
      <t>ハナコ</t>
    </rPh>
    <phoneticPr fontId="1"/>
  </si>
  <si>
    <t>GAKUGEI Hanako</t>
    <phoneticPr fontId="1"/>
  </si>
  <si>
    <t>学芸　三郎</t>
    <rPh sb="0" eb="2">
      <t>ガクゲイ</t>
    </rPh>
    <rPh sb="3" eb="5">
      <t>サブロウ</t>
    </rPh>
    <phoneticPr fontId="1"/>
  </si>
  <si>
    <t>GAKUGEI Saburo</t>
    <phoneticPr fontId="1"/>
  </si>
  <si>
    <t>□□高校</t>
    <rPh sb="2" eb="4">
      <t>コウコウ</t>
    </rPh>
    <phoneticPr fontId="3"/>
  </si>
  <si>
    <t>青森-02</t>
  </si>
  <si>
    <t>岩手-03</t>
  </si>
  <si>
    <t>宮城-04</t>
  </si>
  <si>
    <t>秋田-05</t>
  </si>
  <si>
    <t>山形-06</t>
  </si>
  <si>
    <t>福島-07</t>
  </si>
  <si>
    <t>茨城-08</t>
  </si>
  <si>
    <t>栃木-09</t>
  </si>
  <si>
    <t>群馬-10</t>
  </si>
  <si>
    <t>埼玉-11</t>
  </si>
  <si>
    <t>東京-13</t>
  </si>
  <si>
    <t>神奈川-14</t>
  </si>
  <si>
    <t>新潟-15</t>
  </si>
  <si>
    <t>富山-16</t>
  </si>
  <si>
    <t>石川-17</t>
  </si>
  <si>
    <t>福井-18</t>
  </si>
  <si>
    <t>山梨-19</t>
  </si>
  <si>
    <t>長野-20</t>
  </si>
  <si>
    <t>岐阜-21</t>
  </si>
  <si>
    <t>静岡-22</t>
  </si>
  <si>
    <t>愛知-23</t>
  </si>
  <si>
    <t>三重-24</t>
  </si>
  <si>
    <t>滋賀-25</t>
  </si>
  <si>
    <t>京都-26</t>
  </si>
  <si>
    <t>大阪-27</t>
  </si>
  <si>
    <t>兵庫-28</t>
  </si>
  <si>
    <t>奈良-29</t>
  </si>
  <si>
    <t>和歌山-30</t>
  </si>
  <si>
    <t>烏取-31</t>
  </si>
  <si>
    <t>島根-32</t>
  </si>
  <si>
    <t>岡山-33</t>
  </si>
  <si>
    <t>広島-34</t>
  </si>
  <si>
    <t>山口-35</t>
  </si>
  <si>
    <t>徳島-36</t>
  </si>
  <si>
    <t>香川-37</t>
  </si>
  <si>
    <t>愛媛-38</t>
  </si>
  <si>
    <t>高知-39</t>
  </si>
  <si>
    <t>福岡-40</t>
  </si>
  <si>
    <t>佐賀-41</t>
  </si>
  <si>
    <t>長崎-42</t>
  </si>
  <si>
    <t>熊本-43</t>
  </si>
  <si>
    <t>大分-44</t>
  </si>
  <si>
    <t>宮崎-45</t>
  </si>
  <si>
    <t>鹿児島-46</t>
  </si>
  <si>
    <t>沖縄-47</t>
  </si>
  <si>
    <t>学連</t>
    <rPh sb="0" eb="2">
      <t>ガクレン</t>
    </rPh>
    <phoneticPr fontId="2"/>
  </si>
  <si>
    <t>北海道-01</t>
    <phoneticPr fontId="2"/>
  </si>
  <si>
    <t>女子2</t>
    <rPh sb="0" eb="2">
      <t>ジョシ</t>
    </rPh>
    <phoneticPr fontId="3"/>
  </si>
  <si>
    <t>登録
陸協</t>
    <rPh sb="0" eb="2">
      <t>トウロク</t>
    </rPh>
    <rPh sb="3" eb="5">
      <t>リッキョウ</t>
    </rPh>
    <phoneticPr fontId="1"/>
  </si>
  <si>
    <t>学芸　四郎</t>
    <rPh sb="0" eb="2">
      <t>ガクゲイ</t>
    </rPh>
    <rPh sb="3" eb="5">
      <t>シロウ</t>
    </rPh>
    <phoneticPr fontId="2"/>
  </si>
  <si>
    <t>GAKUGEI Siro</t>
    <phoneticPr fontId="1"/>
  </si>
  <si>
    <t>男子1</t>
    <phoneticPr fontId="2"/>
  </si>
  <si>
    <t>【注意事項】　このシートは、5000mW,10000mW,800m,1500mのエントリーシートです。</t>
    <rPh sb="1" eb="3">
      <t>チュウイ</t>
    </rPh>
    <rPh sb="3" eb="5">
      <t>ジコウ</t>
    </rPh>
    <phoneticPr fontId="3"/>
  </si>
  <si>
    <t>【注意事項】このシートは、4×1000ｍ競歩リレーのエントリーシートです。</t>
    <rPh sb="1" eb="3">
      <t>チュウイ</t>
    </rPh>
    <rPh sb="3" eb="5">
      <t>ジコウ</t>
    </rPh>
    <rPh sb="20" eb="22">
      <t>キョウホ</t>
    </rPh>
    <phoneticPr fontId="3"/>
  </si>
  <si>
    <t>・氏名のローマ字は、GAKUGEI TaroやGAKUGEI Jiroのように、名字はすべて大文字、名前は最初の文字のみ大文字で記入してください。
　その他、例に該当しない名前の場合は、パスポートに記載のつづり通りの記載をお願いします。</t>
    <phoneticPr fontId="1"/>
  </si>
  <si>
    <r>
      <t xml:space="preserve">【2000円】種目 エントリー数
</t>
    </r>
    <r>
      <rPr>
        <sz val="8"/>
        <color theme="1"/>
        <rFont val="游ゴシック"/>
        <family val="3"/>
        <charset val="128"/>
      </rPr>
      <t>・高校生以下5000mW ・高校生以下10000mW・800m・1500m</t>
    </r>
    <rPh sb="7" eb="9">
      <t>シュモク</t>
    </rPh>
    <rPh sb="15" eb="16">
      <t>スウ</t>
    </rPh>
    <phoneticPr fontId="1"/>
  </si>
  <si>
    <r>
      <t xml:space="preserve">【3000円】種目 エントリー数
</t>
    </r>
    <r>
      <rPr>
        <sz val="8"/>
        <color theme="1"/>
        <rFont val="游ゴシック"/>
        <family val="3"/>
        <charset val="128"/>
      </rPr>
      <t>・大学生/一般5000mW・大学生/一般10000mW</t>
    </r>
    <rPh sb="7" eb="9">
      <t>シュモク</t>
    </rPh>
    <rPh sb="15" eb="16">
      <t>スウ</t>
    </rPh>
    <phoneticPr fontId="1"/>
  </si>
  <si>
    <t>エントリー料金合計</t>
    <rPh sb="5" eb="7">
      <t>リョウキン</t>
    </rPh>
    <rPh sb="7" eb="9">
      <t>ゴウケイ</t>
    </rPh>
    <phoneticPr fontId="1"/>
  </si>
  <si>
    <t>①5000mW,10000mW,800m,1500m</t>
    <phoneticPr fontId="1"/>
  </si>
  <si>
    <t>②4×1000m競歩リレー</t>
    <rPh sb="8" eb="10">
      <t>キョウホ</t>
    </rPh>
    <phoneticPr fontId="1"/>
  </si>
  <si>
    <t>①エントリー料金</t>
    <rPh sb="6" eb="8">
      <t>リョウキン</t>
    </rPh>
    <phoneticPr fontId="1"/>
  </si>
  <si>
    <r>
      <t>②エントリー料金</t>
    </r>
    <r>
      <rPr>
        <sz val="8"/>
        <color theme="1"/>
        <rFont val="ＭＳ Ｐゴシック"/>
        <family val="3"/>
        <charset val="128"/>
        <scheme val="minor"/>
      </rPr>
      <t>(4×1000m競歩リレー)</t>
    </r>
    <rPh sb="6" eb="8">
      <t>リョウキン</t>
    </rPh>
    <phoneticPr fontId="1"/>
  </si>
  <si>
    <t>⑥灰色の箇所は自動入力されます。</t>
    <rPh sb="1" eb="2">
      <t>ハイ</t>
    </rPh>
    <rPh sb="7" eb="9">
      <t>ジドウ</t>
    </rPh>
    <rPh sb="9" eb="11">
      <t>ニュウリョク</t>
    </rPh>
    <phoneticPr fontId="3"/>
  </si>
  <si>
    <t>チーム名</t>
    <rPh sb="3" eb="4">
      <t>メイ</t>
    </rPh>
    <phoneticPr fontId="2"/>
  </si>
  <si>
    <t>4×1000ｍ競歩リレー</t>
    <phoneticPr fontId="1"/>
  </si>
  <si>
    <t>4×1000ｍ競歩リレー-06400</t>
    <phoneticPr fontId="1"/>
  </si>
  <si>
    <t>例）　チーム北陸</t>
    <rPh sb="0" eb="1">
      <t>レイ</t>
    </rPh>
    <rPh sb="6" eb="8">
      <t>ホクリク</t>
    </rPh>
    <phoneticPr fontId="2"/>
  </si>
  <si>
    <t>4×1000m競歩リレー-06400</t>
    <phoneticPr fontId="2"/>
  </si>
  <si>
    <t>ローマ字
（半角）</t>
    <rPh sb="3" eb="4">
      <t>ジ</t>
    </rPh>
    <rPh sb="6" eb="8">
      <t>ハンカク</t>
    </rPh>
    <phoneticPr fontId="2"/>
  </si>
  <si>
    <t>生年月日</t>
    <rPh sb="0" eb="4">
      <t>セイネンガッピ</t>
    </rPh>
    <phoneticPr fontId="2"/>
  </si>
  <si>
    <t>所属団体</t>
    <rPh sb="0" eb="2">
      <t>ショゾク</t>
    </rPh>
    <rPh sb="2" eb="4">
      <t>ダンタイ</t>
    </rPh>
    <phoneticPr fontId="2"/>
  </si>
  <si>
    <t>5000mW-06100</t>
  </si>
  <si>
    <t>10000mW-06200</t>
  </si>
  <si>
    <t>06400</t>
    <phoneticPr fontId="1"/>
  </si>
  <si>
    <t>分</t>
    <rPh sb="0" eb="1">
      <t>フン</t>
    </rPh>
    <phoneticPr fontId="2"/>
  </si>
  <si>
    <t>秒</t>
    <rPh sb="0" eb="1">
      <t>ビョウ</t>
    </rPh>
    <phoneticPr fontId="2"/>
  </si>
  <si>
    <t>⑦赤・白色の箇所は何も「入力しない」でください。</t>
    <rPh sb="1" eb="2">
      <t>アカ</t>
    </rPh>
    <phoneticPr fontId="1"/>
  </si>
  <si>
    <t>⑧申込み受付完了後、担当者からメールでご連絡いたします。
　申込み後に返信がない場合は、何らかの理由でメールを受信できていない可能性があります。
　メール送信後、３日以内に返信がない場合は、お手数ですが、メールを再送してください。</t>
    <rPh sb="1" eb="3">
      <t>モウシコ</t>
    </rPh>
    <rPh sb="4" eb="6">
      <t>ウケツケ</t>
    </rPh>
    <rPh sb="6" eb="8">
      <t>カンリョウ</t>
    </rPh>
    <rPh sb="8" eb="9">
      <t>ゴ</t>
    </rPh>
    <rPh sb="10" eb="13">
      <t>タントウシャ</t>
    </rPh>
    <rPh sb="20" eb="22">
      <t>レンラク</t>
    </rPh>
    <rPh sb="30" eb="32">
      <t>モウシコ</t>
    </rPh>
    <rPh sb="33" eb="34">
      <t>ゴ</t>
    </rPh>
    <rPh sb="35" eb="37">
      <t>ヘンシン</t>
    </rPh>
    <rPh sb="40" eb="42">
      <t>バアイ</t>
    </rPh>
    <rPh sb="44" eb="45">
      <t>ナン</t>
    </rPh>
    <rPh sb="48" eb="50">
      <t>リユウ</t>
    </rPh>
    <rPh sb="55" eb="57">
      <t>ジュシン</t>
    </rPh>
    <rPh sb="63" eb="66">
      <t>カノウセイ</t>
    </rPh>
    <rPh sb="77" eb="79">
      <t>ソウシン</t>
    </rPh>
    <rPh sb="79" eb="80">
      <t>ゴ</t>
    </rPh>
    <rPh sb="82" eb="83">
      <t>ニチ</t>
    </rPh>
    <rPh sb="83" eb="85">
      <t>イナイ</t>
    </rPh>
    <rPh sb="86" eb="88">
      <t>ヘンシン</t>
    </rPh>
    <rPh sb="91" eb="93">
      <t>バアイ</t>
    </rPh>
    <rPh sb="96" eb="98">
      <t>テスウ</t>
    </rPh>
    <rPh sb="106" eb="108">
      <t>サイソウ</t>
    </rPh>
    <phoneticPr fontId="3"/>
  </si>
  <si>
    <t>備考欄</t>
    <rPh sb="0" eb="3">
      <t>ビコウラン</t>
    </rPh>
    <phoneticPr fontId="1"/>
  </si>
  <si>
    <r>
      <t xml:space="preserve">1000mWベストタイム
</t>
    </r>
    <r>
      <rPr>
        <b/>
        <sz val="8"/>
        <color theme="1"/>
        <rFont val="ＭＳ Ｐゴシック"/>
        <family val="3"/>
        <charset val="128"/>
        <scheme val="minor"/>
      </rPr>
      <t>（練習等での記録で構わない。
ない場合は、7分00秒と記入すること。）</t>
    </r>
    <rPh sb="30" eb="32">
      <t>バアイ</t>
    </rPh>
    <rPh sb="35" eb="36">
      <t>ブン</t>
    </rPh>
    <rPh sb="38" eb="39">
      <t>ビョウ</t>
    </rPh>
    <rPh sb="40" eb="42">
      <t>キニュウ</t>
    </rPh>
    <phoneticPr fontId="2"/>
  </si>
  <si>
    <t>↑所属団体がない場合は、「なし」と記入してください。</t>
    <phoneticPr fontId="2"/>
  </si>
  <si>
    <t>なし</t>
    <phoneticPr fontId="2"/>
  </si>
  <si>
    <t>5000mW-06100</t>
    <phoneticPr fontId="1"/>
  </si>
  <si>
    <t>・生年月日は8桁で記入してください(例 1949年4月1日→19490401)</t>
    <phoneticPr fontId="2"/>
  </si>
  <si>
    <r>
      <t>・１チームにつき競技者数は</t>
    </r>
    <r>
      <rPr>
        <b/>
        <sz val="14"/>
        <rFont val="游ゴシック"/>
        <family val="3"/>
        <charset val="128"/>
      </rPr>
      <t>4人</t>
    </r>
    <r>
      <rPr>
        <sz val="14"/>
        <rFont val="游ゴシック"/>
        <family val="3"/>
        <charset val="128"/>
      </rPr>
      <t>は必ず入力してください。</t>
    </r>
    <rPh sb="8" eb="11">
      <t>キョウギシャ</t>
    </rPh>
    <rPh sb="11" eb="12">
      <t>スウ</t>
    </rPh>
    <rPh sb="14" eb="15">
      <t>ニン</t>
    </rPh>
    <rPh sb="16" eb="17">
      <t>カナラ</t>
    </rPh>
    <rPh sb="18" eb="20">
      <t>ニュウリョク</t>
    </rPh>
    <phoneticPr fontId="2"/>
  </si>
  <si>
    <r>
      <t>・種目の箇所は「</t>
    </r>
    <r>
      <rPr>
        <b/>
        <sz val="14"/>
        <rFont val="游ゴシック"/>
        <family val="3"/>
        <charset val="128"/>
      </rPr>
      <t>4×1000m競歩リレー-06400</t>
    </r>
    <r>
      <rPr>
        <sz val="14"/>
        <rFont val="游ゴシック"/>
        <family val="3"/>
        <charset val="128"/>
      </rPr>
      <t>」を選択してください。　　　　　　　　　　　　　　　　　　　　　　　　　　　　　　　　　　　　　　　　　　　　　　　　　　　　　　　　　　　　　　　　　　　</t>
    </r>
    <rPh sb="1" eb="3">
      <t>シュモク</t>
    </rPh>
    <rPh sb="4" eb="6">
      <t>カショ</t>
    </rPh>
    <rPh sb="28" eb="30">
      <t>センタク</t>
    </rPh>
    <phoneticPr fontId="3"/>
  </si>
  <si>
    <t>予想合計タイム
(1-4競技者)</t>
    <rPh sb="12" eb="15">
      <t>キョウギシャ</t>
    </rPh>
    <phoneticPr fontId="2"/>
  </si>
  <si>
    <t>申込担当者</t>
    <rPh sb="0" eb="2">
      <t>モウシコミ</t>
    </rPh>
    <rPh sb="2" eb="5">
      <t>タントウシャ</t>
    </rPh>
    <phoneticPr fontId="1"/>
  </si>
  <si>
    <t>↓リレーのみの参加の場合、①の記入は必要ありません。</t>
    <rPh sb="7" eb="9">
      <t>サンカ</t>
    </rPh>
    <rPh sb="10" eb="12">
      <t>バアイ</t>
    </rPh>
    <rPh sb="15" eb="17">
      <t>キニュウ</t>
    </rPh>
    <rPh sb="18" eb="20">
      <t>ヒツヨウ</t>
    </rPh>
    <phoneticPr fontId="1"/>
  </si>
  <si>
    <r>
      <t>　</t>
    </r>
    <r>
      <rPr>
        <b/>
        <sz val="12"/>
        <rFont val="游ゴシック"/>
        <family val="3"/>
        <charset val="128"/>
      </rPr>
      <t>・団体情報　　・競技者情報　　・リレー情報</t>
    </r>
    <rPh sb="2" eb="4">
      <t>ダンタイ</t>
    </rPh>
    <rPh sb="4" eb="6">
      <t>ジョウホウ</t>
    </rPh>
    <rPh sb="9" eb="11">
      <t>キョウギ</t>
    </rPh>
    <rPh sb="11" eb="12">
      <t>シャ</t>
    </rPh>
    <rPh sb="12" eb="14">
      <t>ジョウホウ</t>
    </rPh>
    <rPh sb="20" eb="22">
      <t>ジョウホウ</t>
    </rPh>
    <phoneticPr fontId="3"/>
  </si>
  <si>
    <r>
      <rPr>
        <sz val="12"/>
        <color theme="1"/>
        <rFont val="游ゴシック"/>
        <family val="3"/>
        <charset val="128"/>
      </rPr>
      <t>③メールの件名欄には、「申込団体名_第10回東京学芸大学競歩競技会」を記入してください。
　</t>
    </r>
    <r>
      <rPr>
        <sz val="11"/>
        <color theme="1"/>
        <rFont val="游ゴシック"/>
        <family val="3"/>
        <charset val="128"/>
      </rPr>
      <t>※4×1000m競歩リレーのみの場合は、「【リレー】申込担当者名_第10回東京学芸大学競歩競技会」を入力してください。</t>
    </r>
    <r>
      <rPr>
        <sz val="9"/>
        <color theme="1"/>
        <rFont val="游ゴシック"/>
        <family val="3"/>
        <charset val="128"/>
      </rPr>
      <t>　</t>
    </r>
    <r>
      <rPr>
        <sz val="12"/>
        <color theme="1"/>
        <rFont val="游ゴシック"/>
        <family val="3"/>
        <charset val="128"/>
      </rPr>
      <t>　　　　</t>
    </r>
    <r>
      <rPr>
        <b/>
        <sz val="12"/>
        <color theme="1"/>
        <rFont val="游ゴシック"/>
        <family val="3"/>
        <charset val="128"/>
      </rPr>
      <t>　　　　　　　　　　　　　　　　　　　　　　　　　　　　　　　　　　　　　　　　　　　　　　　　　　　　　　　　　　　　　</t>
    </r>
    <rPh sb="5" eb="7">
      <t>ケンメイ</t>
    </rPh>
    <rPh sb="7" eb="8">
      <t>ラン</t>
    </rPh>
    <rPh sb="12" eb="14">
      <t>モウシコミ</t>
    </rPh>
    <rPh sb="14" eb="16">
      <t>ダンタイ</t>
    </rPh>
    <rPh sb="16" eb="17">
      <t>メイ</t>
    </rPh>
    <rPh sb="35" eb="37">
      <t>キニュウ</t>
    </rPh>
    <rPh sb="54" eb="56">
      <t>キョウホ</t>
    </rPh>
    <rPh sb="62" eb="64">
      <t>バアイ</t>
    </rPh>
    <rPh sb="72" eb="74">
      <t>モウシコミ</t>
    </rPh>
    <rPh sb="74" eb="77">
      <t>タントウシャ</t>
    </rPh>
    <rPh sb="77" eb="78">
      <t>メイ</t>
    </rPh>
    <rPh sb="96" eb="98">
      <t>ニュウリョク</t>
    </rPh>
    <phoneticPr fontId="1"/>
  </si>
  <si>
    <r>
      <rPr>
        <sz val="14"/>
        <rFont val="游ゴシック"/>
        <family val="3"/>
        <charset val="128"/>
      </rPr>
      <t>・予想合計タイムは、競技者１から４までの1000mWベストタイムの合計が</t>
    </r>
    <r>
      <rPr>
        <b/>
        <sz val="14"/>
        <rFont val="游ゴシック"/>
        <family val="3"/>
        <charset val="128"/>
      </rPr>
      <t>自動入力</t>
    </r>
    <r>
      <rPr>
        <sz val="14"/>
        <rFont val="游ゴシック"/>
        <family val="3"/>
        <charset val="128"/>
      </rPr>
      <t>されます。</t>
    </r>
    <rPh sb="1" eb="3">
      <t>ヨソウ</t>
    </rPh>
    <rPh sb="3" eb="5">
      <t>ゴウケイ</t>
    </rPh>
    <rPh sb="10" eb="13">
      <t>キョウギシャ</t>
    </rPh>
    <rPh sb="33" eb="35">
      <t>ゴウケイ</t>
    </rPh>
    <rPh sb="36" eb="38">
      <t>ジドウ</t>
    </rPh>
    <rPh sb="38" eb="40">
      <t>ニュウリョク</t>
    </rPh>
    <phoneticPr fontId="3"/>
  </si>
  <si>
    <r>
      <t>・所属団体がない場合は、「</t>
    </r>
    <r>
      <rPr>
        <b/>
        <sz val="14"/>
        <color theme="1"/>
        <rFont val="游ゴシック"/>
        <family val="3"/>
        <charset val="128"/>
      </rPr>
      <t>なし</t>
    </r>
    <r>
      <rPr>
        <sz val="14"/>
        <rFont val="游ゴシック"/>
        <family val="3"/>
        <charset val="128"/>
      </rPr>
      <t>」と記入してください。</t>
    </r>
    <rPh sb="1" eb="3">
      <t>ショゾク</t>
    </rPh>
    <rPh sb="3" eb="5">
      <t>ダンタイ</t>
    </rPh>
    <rPh sb="8" eb="10">
      <t>バアイ</t>
    </rPh>
    <rPh sb="17" eb="19">
      <t>キニュウ</t>
    </rPh>
    <phoneticPr fontId="2"/>
  </si>
  <si>
    <t>・2種目以上エントリーする場合は種目2も入力してください</t>
    <rPh sb="2" eb="4">
      <t>シュモク</t>
    </rPh>
    <rPh sb="4" eb="6">
      <t>イジョウ</t>
    </rPh>
    <rPh sb="13" eb="15">
      <t>バアイ</t>
    </rPh>
    <rPh sb="16" eb="18">
      <t>シュモク</t>
    </rPh>
    <rPh sb="20" eb="22">
      <t>ニュウリョク</t>
    </rPh>
    <phoneticPr fontId="1"/>
  </si>
  <si>
    <t>自己ベスト</t>
    <rPh sb="0" eb="2">
      <t>ジコ</t>
    </rPh>
    <phoneticPr fontId="1"/>
  </si>
  <si>
    <t>←自己ベストがない場合は「目標タイム」を記入してください</t>
    <rPh sb="9" eb="11">
      <t>バアイ</t>
    </rPh>
    <phoneticPr fontId="1"/>
  </si>
  <si>
    <r>
      <t>・自己ベストに基づいて、番組編成を行います。必ず入力してください。
　</t>
    </r>
    <r>
      <rPr>
        <sz val="11"/>
        <rFont val="游ゴシック"/>
        <family val="3"/>
        <charset val="128"/>
      </rPr>
      <t>※自己ベストがない場合は「目標タイム」を記入してください</t>
    </r>
    <rPh sb="1" eb="3">
      <t>ジコ</t>
    </rPh>
    <rPh sb="7" eb="8">
      <t>モト</t>
    </rPh>
    <rPh sb="12" eb="14">
      <t>バングミ</t>
    </rPh>
    <rPh sb="14" eb="16">
      <t>ヘンセイ</t>
    </rPh>
    <rPh sb="17" eb="18">
      <t>オコナ</t>
    </rPh>
    <rPh sb="22" eb="23">
      <t>カナラ</t>
    </rPh>
    <rPh sb="24" eb="2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</si>
</sst>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[m]:ss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FF0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游ゴシック"/>
      <family val="3"/>
      <charset val="128"/>
    </font>
    <font>
      <sz val="12"/>
      <color rgb="FFFFFF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rgb="FFFFFF00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rgb="FFFFFF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56" fontId="0" fillId="0" borderId="0" xfId="0" applyNumberFormat="1">
      <alignment vertical="center"/>
    </xf>
    <xf numFmtId="0" fontId="10" fillId="3" borderId="0" xfId="0" applyFont="1" applyFill="1" applyAlignment="1" applyProtection="1">
      <alignment horizontal="left" vertical="center"/>
      <protection hidden="1"/>
    </xf>
    <xf numFmtId="0" fontId="11" fillId="0" borderId="0" xfId="0" applyFont="1" applyProtection="1">
      <alignment vertical="center"/>
      <protection hidden="1"/>
    </xf>
    <xf numFmtId="0" fontId="12" fillId="0" borderId="0" xfId="0" applyFont="1">
      <alignment vertical="center"/>
    </xf>
    <xf numFmtId="0" fontId="11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Protection="1">
      <alignment vertical="center"/>
      <protection hidden="1"/>
    </xf>
    <xf numFmtId="0" fontId="12" fillId="0" borderId="1" xfId="0" applyFont="1" applyBorder="1" applyAlignment="1">
      <alignment horizontal="center" vertical="center"/>
    </xf>
    <xf numFmtId="0" fontId="17" fillId="3" borderId="0" xfId="0" applyFont="1" applyFill="1" applyAlignment="1" applyProtection="1">
      <alignment horizontal="left" vertical="center"/>
      <protection hidden="1"/>
    </xf>
    <xf numFmtId="0" fontId="18" fillId="3" borderId="0" xfId="0" applyFont="1" applyFill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>
      <alignment vertical="center"/>
    </xf>
    <xf numFmtId="0" fontId="18" fillId="3" borderId="0" xfId="0" applyFont="1" applyFill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/>
    </xf>
    <xf numFmtId="0" fontId="19" fillId="4" borderId="5" xfId="0" applyFont="1" applyFill="1" applyBorder="1" applyAlignment="1" applyProtection="1">
      <alignment horizontal="center" vertical="center" shrinkToFit="1"/>
      <protection locked="0"/>
    </xf>
    <xf numFmtId="0" fontId="19" fillId="5" borderId="1" xfId="0" applyFont="1" applyFill="1" applyBorder="1" applyAlignment="1" applyProtection="1">
      <alignment horizontal="center" vertical="center" shrinkToFit="1"/>
      <protection locked="0"/>
    </xf>
    <xf numFmtId="0" fontId="19" fillId="5" borderId="1" xfId="0" applyFont="1" applyFill="1" applyBorder="1" applyAlignment="1" applyProtection="1">
      <alignment horizontal="left" vertical="center" shrinkToFit="1"/>
      <protection locked="0"/>
    </xf>
    <xf numFmtId="0" fontId="19" fillId="4" borderId="1" xfId="0" applyFont="1" applyFill="1" applyBorder="1" applyAlignment="1" applyProtection="1">
      <alignment horizontal="center" vertical="center" shrinkToFit="1"/>
      <protection locked="0"/>
    </xf>
    <xf numFmtId="0" fontId="20" fillId="5" borderId="1" xfId="0" applyFont="1" applyFill="1" applyBorder="1" applyAlignment="1" applyProtection="1">
      <alignment horizontal="left" vertical="center"/>
      <protection locked="0"/>
    </xf>
    <xf numFmtId="49" fontId="19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21" fillId="0" borderId="1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12" fillId="0" borderId="18" xfId="0" applyFont="1" applyBorder="1">
      <alignment vertical="center"/>
    </xf>
    <xf numFmtId="0" fontId="12" fillId="0" borderId="30" xfId="0" applyFont="1" applyBorder="1">
      <alignment vertical="center"/>
    </xf>
    <xf numFmtId="0" fontId="19" fillId="0" borderId="0" xfId="0" applyFont="1" applyAlignment="1" applyProtection="1">
      <alignment vertical="center" wrapText="1"/>
      <protection hidden="1"/>
    </xf>
    <xf numFmtId="0" fontId="10" fillId="3" borderId="0" xfId="0" applyFont="1" applyFill="1" applyProtection="1">
      <alignment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0" xfId="2">
      <alignment vertical="center"/>
    </xf>
    <xf numFmtId="0" fontId="25" fillId="3" borderId="0" xfId="0" applyFont="1" applyFill="1" applyAlignment="1" applyProtection="1">
      <alignment horizontal="left" vertical="center"/>
      <protection hidden="1"/>
    </xf>
    <xf numFmtId="0" fontId="25" fillId="3" borderId="0" xfId="0" applyFont="1" applyFill="1" applyAlignment="1" applyProtection="1">
      <alignment horizontal="left" vertical="top" wrapText="1"/>
      <protection hidden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left" vertical="center" wrapText="1"/>
      <protection hidden="1"/>
    </xf>
    <xf numFmtId="0" fontId="16" fillId="0" borderId="30" xfId="0" applyFont="1" applyBorder="1" applyAlignment="1" applyProtection="1">
      <alignment horizontal="left" vertical="center" wrapText="1"/>
      <protection hidden="1"/>
    </xf>
    <xf numFmtId="14" fontId="12" fillId="4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hidden="1"/>
    </xf>
    <xf numFmtId="176" fontId="0" fillId="7" borderId="24" xfId="0" applyNumberFormat="1" applyFill="1" applyBorder="1" applyAlignment="1" applyProtection="1">
      <alignment horizontal="center" vertical="center"/>
      <protection hidden="1"/>
    </xf>
    <xf numFmtId="5" fontId="12" fillId="7" borderId="39" xfId="0" applyNumberFormat="1" applyFont="1" applyFill="1" applyBorder="1" applyAlignment="1" applyProtection="1">
      <alignment horizontal="center" vertical="center"/>
      <protection hidden="1"/>
    </xf>
    <xf numFmtId="0" fontId="12" fillId="7" borderId="19" xfId="0" applyFont="1" applyFill="1" applyBorder="1" applyAlignment="1" applyProtection="1">
      <alignment horizontal="center" vertical="center"/>
      <protection hidden="1"/>
    </xf>
    <xf numFmtId="0" fontId="12" fillId="7" borderId="16" xfId="0" applyFont="1" applyFill="1" applyBorder="1" applyAlignment="1" applyProtection="1">
      <alignment horizontal="center" vertical="center"/>
      <protection hidden="1"/>
    </xf>
    <xf numFmtId="5" fontId="12" fillId="7" borderId="21" xfId="0" applyNumberFormat="1" applyFont="1" applyFill="1" applyBorder="1" applyAlignment="1" applyProtection="1">
      <alignment horizontal="center" vertical="center"/>
      <protection hidden="1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37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13" fillId="3" borderId="0" xfId="0" applyFont="1" applyFill="1" applyAlignment="1">
      <alignment horizontal="left" vertical="center" wrapText="1"/>
    </xf>
    <xf numFmtId="0" fontId="23" fillId="3" borderId="25" xfId="0" applyFont="1" applyFill="1" applyBorder="1" applyAlignment="1" applyProtection="1">
      <alignment horizontal="center" vertical="center" wrapText="1"/>
      <protection hidden="1"/>
    </xf>
    <xf numFmtId="0" fontId="15" fillId="3" borderId="43" xfId="0" applyFont="1" applyFill="1" applyBorder="1" applyAlignment="1" applyProtection="1">
      <alignment horizontal="center" vertical="center" wrapText="1"/>
      <protection hidden="1"/>
    </xf>
    <xf numFmtId="0" fontId="15" fillId="3" borderId="26" xfId="0" applyFont="1" applyFill="1" applyBorder="1" applyAlignment="1" applyProtection="1">
      <alignment horizontal="center" vertical="center" wrapText="1"/>
      <protection hidden="1"/>
    </xf>
    <xf numFmtId="0" fontId="21" fillId="0" borderId="27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6" fillId="3" borderId="25" xfId="0" applyFont="1" applyFill="1" applyBorder="1" applyAlignment="1" applyProtection="1">
      <alignment horizontal="center" vertical="center" wrapText="1"/>
      <protection hidden="1"/>
    </xf>
    <xf numFmtId="0" fontId="10" fillId="3" borderId="43" xfId="0" applyFont="1" applyFill="1" applyBorder="1" applyAlignment="1" applyProtection="1">
      <alignment horizontal="center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176" fontId="12" fillId="7" borderId="35" xfId="0" applyNumberFormat="1" applyFont="1" applyFill="1" applyBorder="1" applyAlignment="1" applyProtection="1">
      <alignment horizontal="center" vertical="center"/>
      <protection locked="0"/>
    </xf>
    <xf numFmtId="0" fontId="12" fillId="7" borderId="42" xfId="0" applyFont="1" applyFill="1" applyBorder="1" applyAlignment="1" applyProtection="1">
      <alignment horizontal="center" vertical="center"/>
      <protection locked="0"/>
    </xf>
    <xf numFmtId="0" fontId="12" fillId="7" borderId="36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7" borderId="40" xfId="0" applyFont="1" applyFill="1" applyBorder="1" applyAlignment="1" applyProtection="1">
      <alignment horizontal="center" vertical="center"/>
      <protection hidden="1"/>
    </xf>
    <xf numFmtId="0" fontId="12" fillId="7" borderId="41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25" fillId="3" borderId="0" xfId="0" applyFont="1" applyFill="1" applyAlignment="1" applyProtection="1">
      <alignment horizontal="left" vertical="top" wrapText="1"/>
      <protection hidden="1"/>
    </xf>
    <xf numFmtId="0" fontId="19" fillId="0" borderId="5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3" borderId="0" xfId="0" applyFont="1" applyFill="1" applyAlignment="1" applyProtection="1">
      <alignment horizontal="left" vertical="center"/>
      <protection hidden="1"/>
    </xf>
    <xf numFmtId="0" fontId="25" fillId="3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Protection="1">
      <alignment vertical="center"/>
      <protection locked="0"/>
    </xf>
    <xf numFmtId="0" fontId="9" fillId="5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6" borderId="1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77" fontId="0" fillId="2" borderId="1" xfId="0" applyNumberFormat="1" applyFill="1" applyBorder="1">
      <alignment vertical="center"/>
    </xf>
    <xf numFmtId="0" fontId="0" fillId="0" borderId="0" xfId="0" applyNumberFormat="1">
      <alignment vertical="center"/>
    </xf>
    <xf numFmtId="56" fontId="12" fillId="4" borderId="5" xfId="0" applyNumberFormat="1" applyFont="1" applyFill="1" applyBorder="1" applyAlignment="1" applyProtection="1">
      <alignment horizontal="center" vertical="center"/>
      <protection locked="0"/>
    </xf>
    <xf numFmtId="56" fontId="12" fillId="4" borderId="37" xfId="0" applyNumberFormat="1" applyFont="1" applyFill="1" applyBorder="1" applyAlignment="1" applyProtection="1">
      <alignment horizontal="center" vertical="center"/>
      <protection locked="0"/>
    </xf>
    <xf numFmtId="56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left" vertical="center" wrapText="1"/>
    </xf>
    <xf numFmtId="0" fontId="27" fillId="0" borderId="46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2" xfId="0" applyFont="1" applyBorder="1">
      <alignment vertical="center"/>
    </xf>
    <xf numFmtId="0" fontId="27" fillId="8" borderId="0" xfId="0" applyFont="1" applyFill="1" applyAlignment="1" applyProtection="1">
      <alignment horizontal="left" vertical="center"/>
      <protection locked="0"/>
    </xf>
    <xf numFmtId="0" fontId="0" fillId="9" borderId="1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5" fillId="3" borderId="0" xfId="0" applyFont="1" applyFill="1" applyAlignment="1" applyProtection="1">
      <alignment horizontal="left" vertical="center" wrapText="1"/>
      <protection hidden="1"/>
    </xf>
    <xf numFmtId="0" fontId="6" fillId="6" borderId="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77" fontId="0" fillId="10" borderId="5" xfId="0" applyNumberFormat="1" applyFill="1" applyBorder="1" applyAlignment="1" applyProtection="1">
      <alignment horizontal="center" vertical="center"/>
      <protection locked="0"/>
    </xf>
    <xf numFmtId="0" fontId="29" fillId="6" borderId="15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4" borderId="14" xfId="0" applyFill="1" applyBorder="1" applyAlignment="1">
      <alignment horizontal="center" vertical="center"/>
    </xf>
    <xf numFmtId="0" fontId="0" fillId="4" borderId="16" xfId="0" applyNumberFormat="1" applyFill="1" applyBorder="1">
      <alignment vertical="center"/>
    </xf>
    <xf numFmtId="0" fontId="0" fillId="4" borderId="16" xfId="0" applyFill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0" fontId="6" fillId="10" borderId="42" xfId="0" applyFont="1" applyFill="1" applyBorder="1" applyAlignment="1">
      <alignment horizontal="center" vertical="center"/>
    </xf>
    <xf numFmtId="0" fontId="6" fillId="10" borderId="51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52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shrinkToFit="1"/>
    </xf>
    <xf numFmtId="0" fontId="19" fillId="10" borderId="37" xfId="0" applyFont="1" applyFill="1" applyBorder="1" applyAlignment="1">
      <alignment horizontal="center" vertical="center" shrinkToFit="1"/>
    </xf>
    <xf numFmtId="0" fontId="19" fillId="10" borderId="6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7" borderId="22" xfId="0" applyFont="1" applyFill="1" applyBorder="1" applyAlignment="1" applyProtection="1">
      <alignment horizontal="center" vertical="center"/>
      <protection hidden="1"/>
    </xf>
    <xf numFmtId="38" fontId="5" fillId="6" borderId="0" xfId="1" applyFont="1" applyFill="1" applyAlignment="1" applyProtection="1">
      <alignment vertical="center"/>
      <protection hidden="1"/>
    </xf>
    <xf numFmtId="20" fontId="6" fillId="0" borderId="5" xfId="0" applyNumberFormat="1" applyFont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 wrapText="1"/>
      <protection hidden="1"/>
    </xf>
    <xf numFmtId="0" fontId="19" fillId="0" borderId="5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gu.kyogika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65" zoomScaleNormal="89" workbookViewId="0">
      <selection activeCell="K4" sqref="K4"/>
    </sheetView>
  </sheetViews>
  <sheetFormatPr defaultColWidth="28.6328125" defaultRowHeight="18" x14ac:dyDescent="0.2"/>
  <cols>
    <col min="1" max="1" width="41.1796875" style="15" customWidth="1"/>
    <col min="2" max="2" width="8" style="15" customWidth="1"/>
    <col min="3" max="3" width="47.08984375" style="15" customWidth="1"/>
    <col min="4" max="4" width="16.7265625" style="15" customWidth="1"/>
    <col min="5" max="5" width="12.6328125" style="15" customWidth="1"/>
    <col min="6" max="6" width="35.36328125" style="15" customWidth="1"/>
    <col min="7" max="7" width="9.81640625" style="15" customWidth="1"/>
    <col min="8" max="8" width="10.6328125" style="15" hidden="1" customWidth="1"/>
    <col min="9" max="9" width="0.1796875" style="15" hidden="1" customWidth="1"/>
    <col min="10" max="10" width="18.26953125" style="15" customWidth="1"/>
    <col min="11" max="11" width="41.6328125" style="15" customWidth="1"/>
    <col min="12" max="12" width="10.6328125" style="15" customWidth="1"/>
    <col min="13" max="16384" width="28.6328125" style="15"/>
  </cols>
  <sheetData>
    <row r="1" spans="1:11" ht="20" x14ac:dyDescent="0.2">
      <c r="A1" s="51" t="s">
        <v>184</v>
      </c>
      <c r="B1" s="51"/>
      <c r="C1" s="52"/>
      <c r="D1" s="52"/>
      <c r="E1" s="52"/>
      <c r="F1" s="53"/>
      <c r="G1" s="14"/>
      <c r="H1" s="14"/>
      <c r="I1" s="14"/>
      <c r="J1" s="14"/>
    </row>
    <row r="2" spans="1:11" ht="20" x14ac:dyDescent="0.2">
      <c r="A2" s="79" t="s">
        <v>185</v>
      </c>
      <c r="B2" s="79"/>
      <c r="C2" s="79"/>
      <c r="D2" s="79"/>
      <c r="E2" s="79"/>
      <c r="F2" s="54"/>
      <c r="G2" s="14"/>
      <c r="H2" s="14"/>
      <c r="I2" s="14"/>
      <c r="J2" s="14"/>
    </row>
    <row r="3" spans="1:11" ht="20" x14ac:dyDescent="0.2">
      <c r="A3" s="79" t="s">
        <v>417</v>
      </c>
      <c r="B3" s="79"/>
      <c r="C3" s="79"/>
      <c r="D3" s="79"/>
      <c r="E3" s="79"/>
      <c r="F3" s="54"/>
      <c r="G3" s="14"/>
      <c r="H3" s="14"/>
      <c r="I3" s="14"/>
      <c r="J3" s="14"/>
    </row>
    <row r="4" spans="1:11" ht="37" customHeight="1" x14ac:dyDescent="0.2">
      <c r="A4" s="81" t="s">
        <v>301</v>
      </c>
      <c r="B4" s="81"/>
      <c r="C4" s="81"/>
      <c r="D4" s="81"/>
      <c r="E4" s="81"/>
      <c r="F4" s="55"/>
      <c r="G4" s="14"/>
      <c r="H4" s="14"/>
      <c r="I4" s="14"/>
      <c r="J4" s="14"/>
    </row>
    <row r="5" spans="1:11" ht="39" customHeight="1" x14ac:dyDescent="0.2">
      <c r="A5" s="81" t="s">
        <v>418</v>
      </c>
      <c r="B5" s="81"/>
      <c r="C5" s="81"/>
      <c r="D5" s="81"/>
      <c r="E5" s="81"/>
      <c r="F5" s="56"/>
      <c r="G5" s="14"/>
      <c r="H5" s="14"/>
      <c r="I5" s="14"/>
      <c r="J5" s="14"/>
    </row>
    <row r="6" spans="1:11" ht="20" x14ac:dyDescent="0.2">
      <c r="A6" s="13" t="s">
        <v>299</v>
      </c>
      <c r="B6" s="13"/>
      <c r="C6" s="13"/>
      <c r="D6" s="13"/>
      <c r="E6" s="13"/>
      <c r="F6" s="54"/>
      <c r="G6" s="14"/>
      <c r="H6" s="14"/>
      <c r="I6" s="14"/>
      <c r="J6" s="14"/>
    </row>
    <row r="7" spans="1:11" ht="20" x14ac:dyDescent="0.2">
      <c r="A7" s="13" t="s">
        <v>300</v>
      </c>
      <c r="B7" s="13"/>
      <c r="C7" s="13"/>
      <c r="D7" s="13"/>
      <c r="E7" s="13"/>
      <c r="F7" s="54"/>
      <c r="G7" s="16"/>
      <c r="H7" s="14"/>
      <c r="I7" s="14"/>
      <c r="J7" s="14"/>
    </row>
    <row r="8" spans="1:11" ht="22.5" customHeight="1" x14ac:dyDescent="0.2">
      <c r="A8" s="79" t="s">
        <v>390</v>
      </c>
      <c r="B8" s="79"/>
      <c r="C8" s="79"/>
      <c r="D8" s="79"/>
      <c r="E8" s="79"/>
      <c r="F8" s="16"/>
      <c r="G8" s="16"/>
      <c r="H8" s="14"/>
      <c r="I8" s="14"/>
      <c r="J8" s="14"/>
    </row>
    <row r="9" spans="1:11" ht="17.5" customHeight="1" x14ac:dyDescent="0.2">
      <c r="A9" s="148" t="s">
        <v>404</v>
      </c>
      <c r="B9" s="148"/>
      <c r="C9" s="148"/>
      <c r="D9" s="148"/>
      <c r="E9" s="148"/>
      <c r="F9" s="56"/>
      <c r="G9" s="14"/>
      <c r="H9" s="14"/>
      <c r="I9" s="14"/>
      <c r="J9" s="14"/>
    </row>
    <row r="10" spans="1:11" ht="58.5" customHeight="1" x14ac:dyDescent="0.2">
      <c r="A10" s="80" t="s">
        <v>405</v>
      </c>
      <c r="B10" s="80"/>
      <c r="C10" s="80"/>
      <c r="D10" s="80"/>
      <c r="E10" s="80"/>
      <c r="F10" s="18"/>
      <c r="G10" s="17"/>
      <c r="H10" s="19"/>
      <c r="I10" s="19"/>
      <c r="J10" s="60"/>
      <c r="K10" s="62"/>
    </row>
    <row r="11" spans="1:11" ht="18.5" customHeight="1" thickBot="1" x14ac:dyDescent="0.25">
      <c r="A11" s="43"/>
      <c r="B11" s="43"/>
      <c r="C11" s="43"/>
      <c r="D11" s="17"/>
      <c r="E11" s="17"/>
      <c r="F11" s="18"/>
      <c r="G11" s="17"/>
      <c r="H11" s="19"/>
      <c r="I11" s="19"/>
      <c r="J11" s="63"/>
      <c r="K11" s="61"/>
    </row>
    <row r="12" spans="1:11" ht="22.5" customHeight="1" thickBot="1" x14ac:dyDescent="0.25">
      <c r="A12" s="42" t="s">
        <v>312</v>
      </c>
      <c r="B12" s="85" t="s">
        <v>313</v>
      </c>
      <c r="C12" s="86"/>
      <c r="D12" s="17"/>
      <c r="E12" s="17"/>
      <c r="F12" s="18"/>
      <c r="G12" s="17"/>
      <c r="H12" s="19"/>
      <c r="I12" s="19"/>
      <c r="J12" s="63"/>
      <c r="K12" s="61"/>
    </row>
    <row r="13" spans="1:11" ht="18.5" customHeight="1" thickBot="1" x14ac:dyDescent="0.25">
      <c r="A13" s="44" t="s">
        <v>316</v>
      </c>
      <c r="B13" s="87" t="s">
        <v>317</v>
      </c>
      <c r="C13" s="88"/>
      <c r="D13" s="17"/>
      <c r="E13" s="17"/>
      <c r="F13" s="18"/>
      <c r="G13" s="17"/>
      <c r="H13" s="19"/>
      <c r="I13" s="19"/>
      <c r="J13" s="63"/>
      <c r="K13" s="61"/>
    </row>
    <row r="14" spans="1:11" ht="18.5" customHeight="1" thickBot="1" x14ac:dyDescent="0.25">
      <c r="A14" s="42" t="s">
        <v>314</v>
      </c>
      <c r="B14" s="89" t="s">
        <v>315</v>
      </c>
      <c r="C14" s="90"/>
      <c r="D14" s="17"/>
      <c r="E14" s="17"/>
      <c r="F14" s="18"/>
      <c r="G14" s="17"/>
      <c r="H14" s="19"/>
      <c r="I14" s="19"/>
      <c r="J14" s="63"/>
      <c r="K14" s="61"/>
    </row>
    <row r="15" spans="1:11" ht="18.5" customHeight="1" x14ac:dyDescent="0.2">
      <c r="A15" s="43"/>
      <c r="B15" s="43"/>
      <c r="C15" s="43"/>
      <c r="D15" s="17"/>
      <c r="E15" s="17"/>
      <c r="F15" s="18"/>
      <c r="G15" s="17"/>
      <c r="H15" s="19"/>
      <c r="I15" s="19"/>
      <c r="J15" s="63"/>
      <c r="K15" s="61"/>
    </row>
    <row r="16" spans="1:11" ht="17" customHeight="1" thickBot="1" x14ac:dyDescent="0.25">
      <c r="A16" s="43"/>
      <c r="B16" s="43"/>
      <c r="C16" s="43"/>
      <c r="D16" s="190" t="s">
        <v>416</v>
      </c>
      <c r="E16" s="190"/>
      <c r="F16" s="190"/>
      <c r="G16" s="190"/>
      <c r="H16" s="19"/>
      <c r="I16" s="19"/>
      <c r="J16" s="63"/>
      <c r="K16" s="61"/>
    </row>
    <row r="17" spans="1:11" ht="30.5" customHeight="1" thickBot="1" x14ac:dyDescent="0.25">
      <c r="A17" s="100" t="s">
        <v>386</v>
      </c>
      <c r="B17" s="101"/>
      <c r="C17" s="102"/>
      <c r="D17" s="82" t="s">
        <v>387</v>
      </c>
      <c r="E17" s="83"/>
      <c r="F17" s="84"/>
      <c r="G17" s="17"/>
      <c r="H17" s="19"/>
      <c r="I17" s="19"/>
      <c r="J17" s="15" t="s">
        <v>101</v>
      </c>
      <c r="K17" s="61"/>
    </row>
    <row r="18" spans="1:11" ht="22.5" x14ac:dyDescent="0.2">
      <c r="A18" s="97" t="s">
        <v>115</v>
      </c>
      <c r="B18" s="98"/>
      <c r="C18" s="68"/>
      <c r="D18" s="66"/>
      <c r="E18" s="17"/>
      <c r="F18" s="67"/>
      <c r="I18" s="15">
        <v>1500</v>
      </c>
      <c r="J18" s="153"/>
      <c r="K18" s="61"/>
    </row>
    <row r="19" spans="1:11" ht="22.5" x14ac:dyDescent="0.2">
      <c r="A19" s="95" t="s">
        <v>116</v>
      </c>
      <c r="B19" s="96"/>
      <c r="C19" s="46"/>
      <c r="D19" s="66"/>
      <c r="E19" s="17"/>
      <c r="F19" s="67"/>
      <c r="J19" s="63"/>
      <c r="K19" s="61"/>
    </row>
    <row r="20" spans="1:11" x14ac:dyDescent="0.2">
      <c r="A20" s="95" t="s">
        <v>117</v>
      </c>
      <c r="B20" s="96"/>
      <c r="C20" s="46"/>
      <c r="D20" s="48"/>
      <c r="F20" s="49"/>
    </row>
    <row r="21" spans="1:11" x14ac:dyDescent="0.2">
      <c r="A21" s="113" t="s">
        <v>199</v>
      </c>
      <c r="B21" s="20" t="s">
        <v>200</v>
      </c>
      <c r="C21" s="46"/>
      <c r="D21" s="91" t="s">
        <v>415</v>
      </c>
      <c r="E21" s="6" t="s">
        <v>200</v>
      </c>
      <c r="F21" s="47"/>
    </row>
    <row r="22" spans="1:11" x14ac:dyDescent="0.2">
      <c r="A22" s="114"/>
      <c r="B22" s="20" t="s">
        <v>201</v>
      </c>
      <c r="C22" s="46"/>
      <c r="D22" s="92"/>
      <c r="E22" s="6" t="s">
        <v>201</v>
      </c>
      <c r="F22" s="47"/>
    </row>
    <row r="23" spans="1:11" x14ac:dyDescent="0.2">
      <c r="A23" s="113" t="s">
        <v>202</v>
      </c>
      <c r="B23" s="20" t="s">
        <v>203</v>
      </c>
      <c r="C23" s="46"/>
      <c r="D23" s="48"/>
      <c r="F23" s="49"/>
    </row>
    <row r="24" spans="1:11" x14ac:dyDescent="0.2">
      <c r="A24" s="115"/>
      <c r="B24" s="64" t="s">
        <v>204</v>
      </c>
      <c r="C24" s="65"/>
      <c r="D24" s="48"/>
      <c r="F24" s="49"/>
    </row>
    <row r="25" spans="1:11" ht="32" customHeight="1" x14ac:dyDescent="0.2">
      <c r="A25" s="106" t="s">
        <v>383</v>
      </c>
      <c r="B25" s="78"/>
      <c r="C25" s="69">
        <f>COUNTIFS(競技者情報!$F$13:$F$32,"高*",競技者情報!$I$13:$I$32,"5000mW*")
+COUNTIFS(競技者情報!$F$13:$F$32,"高*",競技者情報!$I$13:$I$32,"10000mW*")
+COUNTIFS(競技者情報!$I$13:$I$32,"800m*")
+COUNTIFS(競技者情報!$I$13:$I$32,"1500m*")
+COUNTIFS(競技者情報!$F$13:$F$32,"高*",競技者情報!$M$13:$M$32,"5000mW*")
+COUNTIFS(競技者情報!$F$13:$F$32,"高*",競技者情報!$M$13:$M$32,"10000mW*")
+COUNTIFS(競技者情報!$M$13:$M$32,"800m*")
+COUNTIFS(競技者情報!$M$13:$M$32,"1500m*")</f>
        <v>0</v>
      </c>
      <c r="D25" s="107" t="s">
        <v>295</v>
      </c>
      <c r="E25" s="78"/>
      <c r="F25" s="108">
        <f>COUNTIFS(リレー情報!A13:A21,"&lt;&gt;",リレー情報!B13:B21,"&lt;&gt;")</f>
        <v>0</v>
      </c>
      <c r="G25" s="45"/>
    </row>
    <row r="26" spans="1:11" ht="36" customHeight="1" x14ac:dyDescent="0.2">
      <c r="A26" s="106" t="s">
        <v>384</v>
      </c>
      <c r="B26" s="78"/>
      <c r="C26" s="69">
        <f>COUNTIFS(競技者情報!$F$13:$F$32,"大*",競技者情報!$I$13:$I$32,"5000mW*")
+COUNTIFS(競技者情報!$F$13:$F$32,"大*",競技者情報!$I$13:$I$32,"10000mW*")
+COUNTIFS(競技者情報!$F$13:$F$32,"一般",競技者情報!$I$13:$I$32,"5000mW*")
+COUNTIFS(競技者情報!$F$13:$F$32,"一般",競技者情報!$I$13:$I$32,"10000mW*")
+COUNTIFS(競技者情報!$F$13:$F$32,"大*",競技者情報!$M$13:$M$32,"5000mW*")
+COUNTIFS(競技者情報!$F$13:$F$32,"大*",競技者情報!$M$13:$M$32,"10000mW*")
+COUNTIFS(競技者情報!$F$13:$F$32,"一般",競技者情報!$M$13:$M$32,"5000mW*")
+COUNTIFS(競技者情報!$F$13:$F$32,"一般",競技者情報!$M$13:$M$32,"10000mW*")</f>
        <v>0</v>
      </c>
      <c r="D26" s="107"/>
      <c r="E26" s="78"/>
      <c r="F26" s="109"/>
      <c r="G26" s="45"/>
    </row>
    <row r="27" spans="1:11" ht="20.5" customHeight="1" thickBot="1" x14ac:dyDescent="0.25">
      <c r="A27" s="111" t="s">
        <v>388</v>
      </c>
      <c r="B27" s="112"/>
      <c r="C27" s="71">
        <f>C25*2000 + C26*3000</f>
        <v>0</v>
      </c>
      <c r="D27" s="93" t="s">
        <v>389</v>
      </c>
      <c r="E27" s="94"/>
      <c r="F27" s="70">
        <f>F25*1000</f>
        <v>0</v>
      </c>
      <c r="G27" s="45"/>
    </row>
    <row r="28" spans="1:11" x14ac:dyDescent="0.2">
      <c r="A28" s="99" t="s">
        <v>385</v>
      </c>
      <c r="B28" s="99"/>
      <c r="C28" s="103">
        <f>C27+F27</f>
        <v>0</v>
      </c>
      <c r="D28" s="104"/>
      <c r="E28" s="104"/>
      <c r="F28" s="105"/>
    </row>
    <row r="29" spans="1:11" x14ac:dyDescent="0.2">
      <c r="A29" s="78" t="s">
        <v>118</v>
      </c>
      <c r="B29" s="78"/>
      <c r="C29" s="145"/>
      <c r="D29" s="146"/>
      <c r="E29" s="146"/>
      <c r="F29" s="147"/>
      <c r="J29" s="152" t="s">
        <v>406</v>
      </c>
      <c r="K29" s="149"/>
    </row>
    <row r="30" spans="1:11" x14ac:dyDescent="0.2">
      <c r="A30" s="78" t="s">
        <v>119</v>
      </c>
      <c r="B30" s="78"/>
      <c r="C30" s="75"/>
      <c r="D30" s="76"/>
      <c r="E30" s="76"/>
      <c r="F30" s="77"/>
      <c r="J30" s="150"/>
      <c r="K30" s="151"/>
    </row>
    <row r="31" spans="1:11" x14ac:dyDescent="0.2">
      <c r="A31" s="110"/>
      <c r="B31" s="110"/>
    </row>
    <row r="33" spans="1:3" x14ac:dyDescent="0.2">
      <c r="A33" s="15" t="s">
        <v>102</v>
      </c>
    </row>
    <row r="34" spans="1:3" x14ac:dyDescent="0.2">
      <c r="A34" s="15" t="s">
        <v>103</v>
      </c>
    </row>
    <row r="35" spans="1:3" x14ac:dyDescent="0.2">
      <c r="A35" s="15" t="s">
        <v>104</v>
      </c>
    </row>
    <row r="36" spans="1:3" x14ac:dyDescent="0.2">
      <c r="A36" s="15" t="s">
        <v>105</v>
      </c>
    </row>
    <row r="37" spans="1:3" x14ac:dyDescent="0.2">
      <c r="A37" s="15" t="s">
        <v>106</v>
      </c>
    </row>
    <row r="38" spans="1:3" x14ac:dyDescent="0.2">
      <c r="A38" s="15" t="s">
        <v>107</v>
      </c>
    </row>
    <row r="39" spans="1:3" x14ac:dyDescent="0.2">
      <c r="A39" s="15" t="s">
        <v>108</v>
      </c>
    </row>
    <row r="40" spans="1:3" x14ac:dyDescent="0.2">
      <c r="A40" s="15" t="s">
        <v>109</v>
      </c>
    </row>
    <row r="41" spans="1:3" x14ac:dyDescent="0.2">
      <c r="A41" s="15" t="s">
        <v>110</v>
      </c>
    </row>
    <row r="43" spans="1:3" x14ac:dyDescent="0.2">
      <c r="A43" s="15" t="s">
        <v>111</v>
      </c>
      <c r="C43" s="57" t="s">
        <v>112</v>
      </c>
    </row>
  </sheetData>
  <mergeCells count="32">
    <mergeCell ref="A31:B31"/>
    <mergeCell ref="A25:B25"/>
    <mergeCell ref="A20:B20"/>
    <mergeCell ref="A27:B27"/>
    <mergeCell ref="A21:A22"/>
    <mergeCell ref="A23:A24"/>
    <mergeCell ref="A2:E2"/>
    <mergeCell ref="A3:E3"/>
    <mergeCell ref="A4:E4"/>
    <mergeCell ref="D17:F17"/>
    <mergeCell ref="B12:C12"/>
    <mergeCell ref="B13:C13"/>
    <mergeCell ref="B14:C14"/>
    <mergeCell ref="A17:C17"/>
    <mergeCell ref="A5:E5"/>
    <mergeCell ref="A9:E9"/>
    <mergeCell ref="D16:G16"/>
    <mergeCell ref="C29:F29"/>
    <mergeCell ref="A29:B29"/>
    <mergeCell ref="C30:F30"/>
    <mergeCell ref="A8:E8"/>
    <mergeCell ref="A10:E10"/>
    <mergeCell ref="D21:D22"/>
    <mergeCell ref="D27:E27"/>
    <mergeCell ref="A19:B19"/>
    <mergeCell ref="A18:B18"/>
    <mergeCell ref="A28:B28"/>
    <mergeCell ref="C28:F28"/>
    <mergeCell ref="A26:B26"/>
    <mergeCell ref="D25:E26"/>
    <mergeCell ref="F25:F26"/>
    <mergeCell ref="A30:B30"/>
  </mergeCells>
  <phoneticPr fontId="1"/>
  <dataValidations count="3">
    <dataValidation imeMode="halfAlpha" allowBlank="1" showInputMessage="1" showErrorMessage="1" sqref="C27 F22 C22:C24 F27" xr:uid="{7AB38900-15DB-4F88-A22B-145298CE1C4C}"/>
    <dataValidation imeMode="hiragana" allowBlank="1" showInputMessage="1" showErrorMessage="1" sqref="C18 C20:C21 F21" xr:uid="{28236F26-3728-469E-B8B9-A90C790517B8}"/>
    <dataValidation imeMode="halfKatakana" allowBlank="1" showInputMessage="1" showErrorMessage="1" sqref="C19" xr:uid="{381B80D0-0E78-4DC4-89AF-4E0E652FB5EB}"/>
  </dataValidations>
  <hyperlinks>
    <hyperlink ref="C43" r:id="rId1" xr:uid="{55A98CBC-1955-44D5-A583-F334A818B301}"/>
  </hyperlinks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4"/>
  <sheetViews>
    <sheetView zoomScale="55" zoomScaleNormal="66" workbookViewId="0">
      <selection activeCell="U3" sqref="U3"/>
    </sheetView>
  </sheetViews>
  <sheetFormatPr defaultColWidth="9" defaultRowHeight="18" x14ac:dyDescent="0.2"/>
  <cols>
    <col min="1" max="1" width="5" style="24" customWidth="1"/>
    <col min="2" max="4" width="14.6328125" style="40" customWidth="1"/>
    <col min="5" max="5" width="12.81640625" style="40" customWidth="1"/>
    <col min="6" max="6" width="12.1796875" style="40" customWidth="1"/>
    <col min="7" max="7" width="14.81640625" style="41" customWidth="1"/>
    <col min="8" max="8" width="9.81640625" style="40" customWidth="1"/>
    <col min="9" max="9" width="21.6328125" style="41" customWidth="1"/>
    <col min="10" max="12" width="5" style="40" customWidth="1"/>
    <col min="13" max="13" width="22.1796875" style="41" customWidth="1"/>
    <col min="14" max="16" width="5" style="24" customWidth="1"/>
    <col min="17" max="17" width="20.453125" style="41" customWidth="1"/>
    <col min="18" max="20" width="5" style="24" customWidth="1"/>
    <col min="21" max="21" width="5.36328125" style="24" customWidth="1"/>
    <col min="22" max="23" width="3.453125" style="24" hidden="1" customWidth="1"/>
    <col min="24" max="26" width="6.453125" style="24" hidden="1" customWidth="1"/>
    <col min="27" max="27" width="2.1796875" style="24" hidden="1" customWidth="1"/>
    <col min="28" max="28" width="5.453125" style="24" hidden="1" customWidth="1"/>
    <col min="29" max="29" width="2.1796875" style="24" hidden="1" customWidth="1"/>
    <col min="30" max="30" width="6.6328125" style="24" customWidth="1"/>
    <col min="31" max="32" width="9" style="24"/>
    <col min="33" max="33" width="9" style="24" customWidth="1"/>
    <col min="34" max="16384" width="9" style="24"/>
  </cols>
  <sheetData>
    <row r="1" spans="1:32" ht="49.5" customHeight="1" x14ac:dyDescent="0.2">
      <c r="A1" s="21" t="s">
        <v>380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32" ht="43" customHeight="1" x14ac:dyDescent="0.2">
      <c r="A2" s="127" t="s">
        <v>382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5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2" ht="24.5" customHeight="1" x14ac:dyDescent="0.2">
      <c r="A3" s="58" t="s">
        <v>239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2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2" ht="23.5" customHeight="1" x14ac:dyDescent="0.2">
      <c r="A4" s="58" t="s">
        <v>186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25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32" ht="47.5" customHeight="1" x14ac:dyDescent="0.2">
      <c r="A5" s="158" t="s">
        <v>424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32" ht="25" customHeight="1" x14ac:dyDescent="0.2">
      <c r="A6" s="58" t="s">
        <v>187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25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32" ht="25" customHeight="1" x14ac:dyDescent="0.2">
      <c r="A7" s="58" t="s">
        <v>421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25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32" ht="16.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32" ht="13" customHeight="1" x14ac:dyDescent="0.2">
      <c r="A9" s="124" t="s">
        <v>98</v>
      </c>
      <c r="B9" s="121" t="s">
        <v>0</v>
      </c>
      <c r="C9" s="121" t="s">
        <v>205</v>
      </c>
      <c r="D9" s="121" t="s">
        <v>238</v>
      </c>
      <c r="E9" s="124" t="s">
        <v>318</v>
      </c>
      <c r="F9" s="124" t="s">
        <v>5</v>
      </c>
      <c r="G9" s="124" t="s">
        <v>376</v>
      </c>
      <c r="H9" s="124" t="s">
        <v>97</v>
      </c>
      <c r="I9" s="182" t="s">
        <v>2</v>
      </c>
      <c r="J9" s="183"/>
      <c r="K9" s="183"/>
      <c r="L9" s="184"/>
      <c r="M9" s="182" t="s">
        <v>4</v>
      </c>
      <c r="N9" s="183"/>
      <c r="O9" s="183"/>
      <c r="P9" s="184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2" s="29" customFormat="1" ht="22.5" x14ac:dyDescent="0.2">
      <c r="A10" s="125"/>
      <c r="B10" s="122"/>
      <c r="C10" s="122"/>
      <c r="D10" s="122"/>
      <c r="E10" s="125"/>
      <c r="F10" s="125"/>
      <c r="G10" s="125"/>
      <c r="H10" s="125"/>
      <c r="I10" s="124" t="s">
        <v>3</v>
      </c>
      <c r="J10" s="191" t="s">
        <v>422</v>
      </c>
      <c r="K10" s="129"/>
      <c r="L10" s="130"/>
      <c r="M10" s="124" t="s">
        <v>3</v>
      </c>
      <c r="N10" s="128" t="s">
        <v>422</v>
      </c>
      <c r="O10" s="129"/>
      <c r="P10" s="130"/>
      <c r="Q10" s="193" t="s">
        <v>423</v>
      </c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</row>
    <row r="11" spans="1:32" s="29" customFormat="1" x14ac:dyDescent="0.2">
      <c r="A11" s="126"/>
      <c r="B11" s="123"/>
      <c r="C11" s="123"/>
      <c r="D11" s="123"/>
      <c r="E11" s="126"/>
      <c r="F11" s="126"/>
      <c r="G11" s="126"/>
      <c r="H11" s="126"/>
      <c r="I11" s="126"/>
      <c r="J11" s="28" t="s">
        <v>292</v>
      </c>
      <c r="K11" s="28" t="s">
        <v>293</v>
      </c>
      <c r="L11" s="28" t="s">
        <v>294</v>
      </c>
      <c r="M11" s="126"/>
      <c r="N11" s="28" t="s">
        <v>292</v>
      </c>
      <c r="O11" s="28" t="s">
        <v>293</v>
      </c>
      <c r="P11" s="28" t="s">
        <v>294</v>
      </c>
    </row>
    <row r="12" spans="1:32" s="29" customFormat="1" ht="21" customHeight="1" x14ac:dyDescent="0.2">
      <c r="A12" s="28" t="s">
        <v>181</v>
      </c>
      <c r="B12" s="30" t="s">
        <v>182</v>
      </c>
      <c r="C12" s="30" t="s">
        <v>291</v>
      </c>
      <c r="D12" s="30">
        <v>20000101</v>
      </c>
      <c r="E12" s="28" t="s">
        <v>183</v>
      </c>
      <c r="F12" s="28" t="s">
        <v>90</v>
      </c>
      <c r="G12" s="31" t="s">
        <v>198</v>
      </c>
      <c r="H12" s="28">
        <v>1234</v>
      </c>
      <c r="I12" s="31" t="s">
        <v>290</v>
      </c>
      <c r="J12" s="32" t="s">
        <v>296</v>
      </c>
      <c r="K12" s="32" t="s">
        <v>297</v>
      </c>
      <c r="L12" s="32" t="s">
        <v>310</v>
      </c>
      <c r="M12" s="33" t="s">
        <v>410</v>
      </c>
      <c r="N12" s="32" t="s">
        <v>298</v>
      </c>
      <c r="O12" s="32" t="s">
        <v>96</v>
      </c>
      <c r="P12" s="32" t="s">
        <v>311</v>
      </c>
    </row>
    <row r="13" spans="1:32" s="29" customFormat="1" ht="20.25" customHeight="1" x14ac:dyDescent="0.2">
      <c r="A13" s="28">
        <v>1</v>
      </c>
      <c r="B13" s="34"/>
      <c r="C13" s="34"/>
      <c r="D13" s="34"/>
      <c r="E13" s="35"/>
      <c r="F13" s="35"/>
      <c r="G13" s="36"/>
      <c r="H13" s="37"/>
      <c r="I13" s="38"/>
      <c r="J13" s="39"/>
      <c r="K13" s="39"/>
      <c r="L13" s="39"/>
      <c r="M13" s="38"/>
      <c r="N13" s="39"/>
      <c r="O13" s="39"/>
      <c r="P13" s="39"/>
      <c r="V13" s="29" t="s">
        <v>99</v>
      </c>
      <c r="W13" s="29" t="s">
        <v>100</v>
      </c>
      <c r="X13" s="29" t="str">
        <f t="shared" ref="X13:X32" si="0">RIGHT(I13,5)</f>
        <v/>
      </c>
      <c r="Y13" s="29" t="str">
        <f t="shared" ref="Y13:Y32" si="1">RIGHT(M13,5)</f>
        <v/>
      </c>
      <c r="Z13" s="29" t="str">
        <f t="shared" ref="Z13:Z32" si="2">RIGHT(Q13,5)</f>
        <v/>
      </c>
      <c r="AA13" s="29" t="s">
        <v>113</v>
      </c>
      <c r="AB13" s="29" t="e">
        <f>LEFT(#REF!,4)</f>
        <v>#REF!</v>
      </c>
      <c r="AC13" s="29" t="s">
        <v>114</v>
      </c>
    </row>
    <row r="14" spans="1:32" s="29" customFormat="1" ht="20.25" customHeight="1" x14ac:dyDescent="0.2">
      <c r="A14" s="28">
        <v>2</v>
      </c>
      <c r="B14" s="34"/>
      <c r="C14" s="34"/>
      <c r="D14" s="34"/>
      <c r="E14" s="35"/>
      <c r="F14" s="35"/>
      <c r="G14" s="36"/>
      <c r="H14" s="37"/>
      <c r="I14" s="38"/>
      <c r="J14" s="39"/>
      <c r="K14" s="39"/>
      <c r="L14" s="39"/>
      <c r="M14" s="38"/>
      <c r="N14" s="39"/>
      <c r="O14" s="39"/>
      <c r="P14" s="39"/>
      <c r="V14" s="29" t="s">
        <v>99</v>
      </c>
      <c r="W14" s="29" t="s">
        <v>100</v>
      </c>
      <c r="X14" s="29" t="str">
        <f t="shared" si="0"/>
        <v/>
      </c>
      <c r="Y14" s="29" t="str">
        <f t="shared" si="1"/>
        <v/>
      </c>
      <c r="Z14" s="29" t="str">
        <f t="shared" si="2"/>
        <v/>
      </c>
      <c r="AA14" s="29" t="s">
        <v>113</v>
      </c>
      <c r="AB14" s="29" t="e">
        <f>LEFT(#REF!,4)</f>
        <v>#REF!</v>
      </c>
      <c r="AC14" s="29" t="s">
        <v>114</v>
      </c>
    </row>
    <row r="15" spans="1:32" s="29" customFormat="1" ht="20.25" customHeight="1" x14ac:dyDescent="0.2">
      <c r="A15" s="28">
        <v>3</v>
      </c>
      <c r="B15" s="34"/>
      <c r="C15" s="34"/>
      <c r="D15" s="34"/>
      <c r="E15" s="35"/>
      <c r="F15" s="35"/>
      <c r="G15" s="36"/>
      <c r="H15" s="37"/>
      <c r="I15" s="38"/>
      <c r="J15" s="39"/>
      <c r="K15" s="39"/>
      <c r="L15" s="39"/>
      <c r="M15" s="38"/>
      <c r="N15" s="39"/>
      <c r="O15" s="39"/>
      <c r="P15" s="39"/>
      <c r="V15" s="29" t="s">
        <v>99</v>
      </c>
      <c r="W15" s="29" t="s">
        <v>100</v>
      </c>
      <c r="X15" s="29" t="str">
        <f t="shared" si="0"/>
        <v/>
      </c>
      <c r="Y15" s="29" t="str">
        <f t="shared" si="1"/>
        <v/>
      </c>
      <c r="Z15" s="29" t="str">
        <f t="shared" si="2"/>
        <v/>
      </c>
      <c r="AA15" s="29" t="s">
        <v>113</v>
      </c>
      <c r="AB15" s="29" t="e">
        <f>LEFT(#REF!,4)</f>
        <v>#REF!</v>
      </c>
      <c r="AC15" s="29" t="s">
        <v>114</v>
      </c>
    </row>
    <row r="16" spans="1:32" s="29" customFormat="1" ht="20.25" customHeight="1" x14ac:dyDescent="0.2">
      <c r="A16" s="28">
        <v>4</v>
      </c>
      <c r="B16" s="34"/>
      <c r="C16" s="34"/>
      <c r="D16" s="34"/>
      <c r="E16" s="35"/>
      <c r="F16" s="35"/>
      <c r="G16" s="36"/>
      <c r="H16" s="37"/>
      <c r="I16" s="38"/>
      <c r="J16" s="39"/>
      <c r="K16" s="39"/>
      <c r="L16" s="39"/>
      <c r="M16" s="38"/>
      <c r="N16" s="39"/>
      <c r="O16" s="39"/>
      <c r="P16" s="39"/>
      <c r="V16" s="29" t="s">
        <v>99</v>
      </c>
      <c r="W16" s="29" t="s">
        <v>100</v>
      </c>
      <c r="X16" s="29" t="str">
        <f t="shared" si="0"/>
        <v/>
      </c>
      <c r="Y16" s="29" t="str">
        <f t="shared" si="1"/>
        <v/>
      </c>
      <c r="Z16" s="29" t="str">
        <f t="shared" si="2"/>
        <v/>
      </c>
      <c r="AA16" s="29" t="s">
        <v>113</v>
      </c>
      <c r="AB16" s="29" t="e">
        <f>LEFT(#REF!,4)</f>
        <v>#REF!</v>
      </c>
      <c r="AC16" s="29" t="s">
        <v>114</v>
      </c>
    </row>
    <row r="17" spans="1:29" s="29" customFormat="1" ht="20.25" customHeight="1" x14ac:dyDescent="0.2">
      <c r="A17" s="28">
        <v>5</v>
      </c>
      <c r="B17" s="34"/>
      <c r="C17" s="34"/>
      <c r="D17" s="34"/>
      <c r="E17" s="35"/>
      <c r="F17" s="35"/>
      <c r="G17" s="36"/>
      <c r="H17" s="37"/>
      <c r="I17" s="38"/>
      <c r="J17" s="39"/>
      <c r="K17" s="39"/>
      <c r="L17" s="39"/>
      <c r="M17" s="38"/>
      <c r="N17" s="39"/>
      <c r="O17" s="39"/>
      <c r="P17" s="39"/>
      <c r="V17" s="29" t="s">
        <v>99</v>
      </c>
      <c r="W17" s="29" t="s">
        <v>100</v>
      </c>
      <c r="X17" s="29" t="str">
        <f t="shared" si="0"/>
        <v/>
      </c>
      <c r="Y17" s="29" t="str">
        <f t="shared" si="1"/>
        <v/>
      </c>
      <c r="Z17" s="29" t="str">
        <f t="shared" si="2"/>
        <v/>
      </c>
      <c r="AA17" s="29" t="s">
        <v>113</v>
      </c>
      <c r="AB17" s="29" t="e">
        <f>LEFT(#REF!,4)</f>
        <v>#REF!</v>
      </c>
      <c r="AC17" s="29" t="s">
        <v>114</v>
      </c>
    </row>
    <row r="18" spans="1:29" s="29" customFormat="1" ht="20.25" customHeight="1" x14ac:dyDescent="0.2">
      <c r="A18" s="28">
        <v>6</v>
      </c>
      <c r="B18" s="34"/>
      <c r="C18" s="34"/>
      <c r="D18" s="34"/>
      <c r="E18" s="35"/>
      <c r="F18" s="35"/>
      <c r="G18" s="36"/>
      <c r="H18" s="37"/>
      <c r="I18" s="38"/>
      <c r="J18" s="39"/>
      <c r="K18" s="39"/>
      <c r="L18" s="39"/>
      <c r="M18" s="38"/>
      <c r="N18" s="39"/>
      <c r="O18" s="39"/>
      <c r="P18" s="39"/>
      <c r="V18" s="29" t="s">
        <v>99</v>
      </c>
      <c r="W18" s="29" t="s">
        <v>100</v>
      </c>
      <c r="X18" s="29" t="str">
        <f t="shared" si="0"/>
        <v/>
      </c>
      <c r="Y18" s="29" t="str">
        <f t="shared" si="1"/>
        <v/>
      </c>
      <c r="Z18" s="29" t="str">
        <f t="shared" si="2"/>
        <v/>
      </c>
      <c r="AA18" s="29" t="s">
        <v>113</v>
      </c>
      <c r="AB18" s="29" t="e">
        <f>LEFT(#REF!,4)</f>
        <v>#REF!</v>
      </c>
      <c r="AC18" s="29" t="s">
        <v>114</v>
      </c>
    </row>
    <row r="19" spans="1:29" s="29" customFormat="1" ht="20.25" customHeight="1" x14ac:dyDescent="0.2">
      <c r="A19" s="28">
        <v>7</v>
      </c>
      <c r="B19" s="34"/>
      <c r="C19" s="34"/>
      <c r="D19" s="34"/>
      <c r="E19" s="35"/>
      <c r="F19" s="35"/>
      <c r="G19" s="36"/>
      <c r="H19" s="37"/>
      <c r="I19" s="38"/>
      <c r="J19" s="39"/>
      <c r="K19" s="39"/>
      <c r="L19" s="39"/>
      <c r="M19" s="38"/>
      <c r="N19" s="39"/>
      <c r="O19" s="39"/>
      <c r="P19" s="39"/>
      <c r="V19" s="29" t="s">
        <v>99</v>
      </c>
      <c r="W19" s="29" t="s">
        <v>100</v>
      </c>
      <c r="X19" s="29" t="str">
        <f t="shared" si="0"/>
        <v/>
      </c>
      <c r="Y19" s="29" t="str">
        <f t="shared" si="1"/>
        <v/>
      </c>
      <c r="Z19" s="29" t="str">
        <f t="shared" si="2"/>
        <v/>
      </c>
      <c r="AA19" s="29" t="s">
        <v>113</v>
      </c>
      <c r="AB19" s="29" t="e">
        <f>LEFT(#REF!,4)</f>
        <v>#REF!</v>
      </c>
      <c r="AC19" s="29" t="s">
        <v>114</v>
      </c>
    </row>
    <row r="20" spans="1:29" s="29" customFormat="1" ht="20.25" customHeight="1" x14ac:dyDescent="0.2">
      <c r="A20" s="28">
        <v>8</v>
      </c>
      <c r="B20" s="34"/>
      <c r="C20" s="34"/>
      <c r="D20" s="34"/>
      <c r="E20" s="35"/>
      <c r="F20" s="35"/>
      <c r="G20" s="36"/>
      <c r="H20" s="37"/>
      <c r="I20" s="38"/>
      <c r="J20" s="39"/>
      <c r="K20" s="39"/>
      <c r="L20" s="39"/>
      <c r="M20" s="38"/>
      <c r="N20" s="39"/>
      <c r="O20" s="39"/>
      <c r="P20" s="39"/>
      <c r="V20" s="29" t="s">
        <v>99</v>
      </c>
      <c r="W20" s="29" t="s">
        <v>100</v>
      </c>
      <c r="X20" s="29" t="str">
        <f t="shared" si="0"/>
        <v/>
      </c>
      <c r="Y20" s="29" t="str">
        <f t="shared" si="1"/>
        <v/>
      </c>
      <c r="Z20" s="29" t="str">
        <f t="shared" si="2"/>
        <v/>
      </c>
      <c r="AA20" s="29" t="s">
        <v>113</v>
      </c>
      <c r="AB20" s="29" t="e">
        <f>LEFT(#REF!,4)</f>
        <v>#REF!</v>
      </c>
      <c r="AC20" s="29" t="s">
        <v>114</v>
      </c>
    </row>
    <row r="21" spans="1:29" s="29" customFormat="1" ht="20.25" customHeight="1" x14ac:dyDescent="0.2">
      <c r="A21" s="28">
        <v>9</v>
      </c>
      <c r="B21" s="34"/>
      <c r="C21" s="34"/>
      <c r="D21" s="34"/>
      <c r="E21" s="35"/>
      <c r="F21" s="35"/>
      <c r="G21" s="36"/>
      <c r="H21" s="37"/>
      <c r="I21" s="38"/>
      <c r="J21" s="39"/>
      <c r="K21" s="39"/>
      <c r="L21" s="39"/>
      <c r="M21" s="38"/>
      <c r="N21" s="39"/>
      <c r="O21" s="39"/>
      <c r="P21" s="39"/>
      <c r="V21" s="29" t="s">
        <v>99</v>
      </c>
      <c r="W21" s="29" t="s">
        <v>100</v>
      </c>
      <c r="X21" s="29" t="str">
        <f t="shared" si="0"/>
        <v/>
      </c>
      <c r="Y21" s="29" t="str">
        <f t="shared" si="1"/>
        <v/>
      </c>
      <c r="Z21" s="29" t="str">
        <f t="shared" si="2"/>
        <v/>
      </c>
      <c r="AA21" s="29" t="s">
        <v>113</v>
      </c>
      <c r="AB21" s="29" t="e">
        <f>LEFT(#REF!,4)</f>
        <v>#REF!</v>
      </c>
      <c r="AC21" s="29" t="s">
        <v>114</v>
      </c>
    </row>
    <row r="22" spans="1:29" s="29" customFormat="1" ht="20.25" customHeight="1" x14ac:dyDescent="0.2">
      <c r="A22" s="28">
        <v>10</v>
      </c>
      <c r="B22" s="34"/>
      <c r="C22" s="34"/>
      <c r="D22" s="34"/>
      <c r="E22" s="35"/>
      <c r="F22" s="35"/>
      <c r="G22" s="36"/>
      <c r="H22" s="37"/>
      <c r="I22" s="38"/>
      <c r="J22" s="39"/>
      <c r="K22" s="39"/>
      <c r="L22" s="39"/>
      <c r="M22" s="38"/>
      <c r="N22" s="39"/>
      <c r="O22" s="39"/>
      <c r="P22" s="39"/>
      <c r="V22" s="29" t="s">
        <v>99</v>
      </c>
      <c r="W22" s="29" t="s">
        <v>100</v>
      </c>
      <c r="X22" s="29" t="str">
        <f t="shared" si="0"/>
        <v/>
      </c>
      <c r="Y22" s="29" t="str">
        <f t="shared" si="1"/>
        <v/>
      </c>
      <c r="Z22" s="29" t="str">
        <f t="shared" si="2"/>
        <v/>
      </c>
      <c r="AA22" s="29" t="s">
        <v>113</v>
      </c>
      <c r="AB22" s="29" t="e">
        <f>LEFT(#REF!,4)</f>
        <v>#REF!</v>
      </c>
      <c r="AC22" s="29" t="s">
        <v>114</v>
      </c>
    </row>
    <row r="23" spans="1:29" s="29" customFormat="1" ht="20.25" customHeight="1" x14ac:dyDescent="0.2">
      <c r="A23" s="28">
        <v>11</v>
      </c>
      <c r="B23" s="34"/>
      <c r="C23" s="34"/>
      <c r="D23" s="34"/>
      <c r="E23" s="35"/>
      <c r="F23" s="35"/>
      <c r="G23" s="36"/>
      <c r="H23" s="37"/>
      <c r="I23" s="38"/>
      <c r="J23" s="39"/>
      <c r="K23" s="39"/>
      <c r="L23" s="39"/>
      <c r="M23" s="38"/>
      <c r="N23" s="39"/>
      <c r="O23" s="39"/>
      <c r="P23" s="39"/>
      <c r="V23" s="29" t="s">
        <v>99</v>
      </c>
      <c r="W23" s="29" t="s">
        <v>100</v>
      </c>
      <c r="X23" s="29" t="str">
        <f t="shared" si="0"/>
        <v/>
      </c>
      <c r="Y23" s="29" t="str">
        <f t="shared" si="1"/>
        <v/>
      </c>
      <c r="Z23" s="29" t="str">
        <f t="shared" si="2"/>
        <v/>
      </c>
      <c r="AA23" s="29" t="s">
        <v>113</v>
      </c>
      <c r="AB23" s="29" t="e">
        <f>LEFT(#REF!,4)</f>
        <v>#REF!</v>
      </c>
      <c r="AC23" s="29" t="s">
        <v>114</v>
      </c>
    </row>
    <row r="24" spans="1:29" s="29" customFormat="1" ht="20.25" customHeight="1" x14ac:dyDescent="0.2">
      <c r="A24" s="28">
        <v>12</v>
      </c>
      <c r="B24" s="34"/>
      <c r="C24" s="34"/>
      <c r="D24" s="34"/>
      <c r="E24" s="35"/>
      <c r="F24" s="35"/>
      <c r="G24" s="36"/>
      <c r="H24" s="37"/>
      <c r="I24" s="38"/>
      <c r="J24" s="39"/>
      <c r="K24" s="39"/>
      <c r="L24" s="39"/>
      <c r="M24" s="38"/>
      <c r="N24" s="39"/>
      <c r="O24" s="39"/>
      <c r="P24" s="39"/>
      <c r="V24" s="29" t="s">
        <v>99</v>
      </c>
      <c r="W24" s="29" t="s">
        <v>100</v>
      </c>
      <c r="X24" s="29" t="str">
        <f t="shared" si="0"/>
        <v/>
      </c>
      <c r="Y24" s="29" t="str">
        <f t="shared" si="1"/>
        <v/>
      </c>
      <c r="Z24" s="29" t="str">
        <f t="shared" si="2"/>
        <v/>
      </c>
      <c r="AA24" s="29" t="s">
        <v>113</v>
      </c>
      <c r="AB24" s="29" t="e">
        <f>LEFT(#REF!,4)</f>
        <v>#REF!</v>
      </c>
      <c r="AC24" s="29" t="s">
        <v>114</v>
      </c>
    </row>
    <row r="25" spans="1:29" s="29" customFormat="1" ht="20.25" customHeight="1" x14ac:dyDescent="0.2">
      <c r="A25" s="28">
        <v>13</v>
      </c>
      <c r="B25" s="34"/>
      <c r="C25" s="34"/>
      <c r="D25" s="34"/>
      <c r="E25" s="35"/>
      <c r="F25" s="35"/>
      <c r="G25" s="36"/>
      <c r="H25" s="37"/>
      <c r="I25" s="38"/>
      <c r="J25" s="39"/>
      <c r="K25" s="39"/>
      <c r="L25" s="39"/>
      <c r="M25" s="38"/>
      <c r="N25" s="39"/>
      <c r="O25" s="39"/>
      <c r="P25" s="39"/>
      <c r="V25" s="29" t="s">
        <v>99</v>
      </c>
      <c r="W25" s="29" t="s">
        <v>100</v>
      </c>
      <c r="X25" s="29" t="str">
        <f t="shared" si="0"/>
        <v/>
      </c>
      <c r="Y25" s="29" t="str">
        <f t="shared" si="1"/>
        <v/>
      </c>
      <c r="Z25" s="29" t="str">
        <f t="shared" si="2"/>
        <v/>
      </c>
      <c r="AA25" s="29" t="s">
        <v>113</v>
      </c>
      <c r="AB25" s="29" t="e">
        <f>LEFT(#REF!,4)</f>
        <v>#REF!</v>
      </c>
      <c r="AC25" s="29" t="s">
        <v>114</v>
      </c>
    </row>
    <row r="26" spans="1:29" s="29" customFormat="1" ht="20.25" customHeight="1" x14ac:dyDescent="0.2">
      <c r="A26" s="28">
        <v>14</v>
      </c>
      <c r="B26" s="34"/>
      <c r="C26" s="34"/>
      <c r="D26" s="34"/>
      <c r="E26" s="35"/>
      <c r="F26" s="35"/>
      <c r="G26" s="36"/>
      <c r="H26" s="37"/>
      <c r="I26" s="38"/>
      <c r="J26" s="39"/>
      <c r="K26" s="39"/>
      <c r="L26" s="39"/>
      <c r="M26" s="38"/>
      <c r="N26" s="39"/>
      <c r="O26" s="39"/>
      <c r="P26" s="39"/>
      <c r="V26" s="29" t="s">
        <v>99</v>
      </c>
      <c r="W26" s="29" t="s">
        <v>100</v>
      </c>
      <c r="X26" s="29" t="str">
        <f t="shared" si="0"/>
        <v/>
      </c>
      <c r="Y26" s="29" t="str">
        <f t="shared" si="1"/>
        <v/>
      </c>
      <c r="Z26" s="29" t="str">
        <f t="shared" si="2"/>
        <v/>
      </c>
      <c r="AA26" s="29" t="s">
        <v>113</v>
      </c>
      <c r="AB26" s="29" t="e">
        <f>LEFT(#REF!,4)</f>
        <v>#REF!</v>
      </c>
      <c r="AC26" s="29" t="s">
        <v>114</v>
      </c>
    </row>
    <row r="27" spans="1:29" s="29" customFormat="1" ht="20.25" customHeight="1" x14ac:dyDescent="0.2">
      <c r="A27" s="28">
        <v>15</v>
      </c>
      <c r="B27" s="34"/>
      <c r="C27" s="34"/>
      <c r="D27" s="34"/>
      <c r="E27" s="35"/>
      <c r="F27" s="35"/>
      <c r="G27" s="36"/>
      <c r="H27" s="37"/>
      <c r="I27" s="38"/>
      <c r="J27" s="39"/>
      <c r="K27" s="39"/>
      <c r="L27" s="39"/>
      <c r="M27" s="38"/>
      <c r="N27" s="39"/>
      <c r="O27" s="39"/>
      <c r="P27" s="39"/>
      <c r="V27" s="29" t="s">
        <v>99</v>
      </c>
      <c r="W27" s="29" t="s">
        <v>100</v>
      </c>
      <c r="X27" s="29" t="str">
        <f t="shared" si="0"/>
        <v/>
      </c>
      <c r="Y27" s="29" t="str">
        <f t="shared" si="1"/>
        <v/>
      </c>
      <c r="Z27" s="29" t="str">
        <f t="shared" si="2"/>
        <v/>
      </c>
      <c r="AA27" s="29" t="s">
        <v>113</v>
      </c>
      <c r="AB27" s="29" t="e">
        <f>LEFT(#REF!,4)</f>
        <v>#REF!</v>
      </c>
      <c r="AC27" s="29" t="s">
        <v>114</v>
      </c>
    </row>
    <row r="28" spans="1:29" s="29" customFormat="1" ht="20.25" customHeight="1" x14ac:dyDescent="0.2">
      <c r="A28" s="28">
        <v>16</v>
      </c>
      <c r="B28" s="34"/>
      <c r="C28" s="34"/>
      <c r="D28" s="34"/>
      <c r="E28" s="35"/>
      <c r="F28" s="35"/>
      <c r="G28" s="36"/>
      <c r="H28" s="37"/>
      <c r="I28" s="38"/>
      <c r="J28" s="39"/>
      <c r="K28" s="39"/>
      <c r="L28" s="39"/>
      <c r="M28" s="38"/>
      <c r="N28" s="39"/>
      <c r="O28" s="39"/>
      <c r="P28" s="39"/>
      <c r="V28" s="29" t="s">
        <v>99</v>
      </c>
      <c r="W28" s="29" t="s">
        <v>100</v>
      </c>
      <c r="X28" s="29" t="str">
        <f t="shared" si="0"/>
        <v/>
      </c>
      <c r="Y28" s="29" t="str">
        <f t="shared" si="1"/>
        <v/>
      </c>
      <c r="Z28" s="29" t="str">
        <f t="shared" si="2"/>
        <v/>
      </c>
      <c r="AA28" s="29" t="s">
        <v>113</v>
      </c>
      <c r="AB28" s="29" t="e">
        <f>LEFT(#REF!,4)</f>
        <v>#REF!</v>
      </c>
      <c r="AC28" s="29" t="s">
        <v>114</v>
      </c>
    </row>
    <row r="29" spans="1:29" s="29" customFormat="1" ht="20.25" customHeight="1" x14ac:dyDescent="0.2">
      <c r="A29" s="28">
        <v>17</v>
      </c>
      <c r="B29" s="34"/>
      <c r="C29" s="34"/>
      <c r="D29" s="34"/>
      <c r="E29" s="35"/>
      <c r="F29" s="35"/>
      <c r="G29" s="36"/>
      <c r="H29" s="37"/>
      <c r="I29" s="38"/>
      <c r="J29" s="39"/>
      <c r="K29" s="39"/>
      <c r="L29" s="39"/>
      <c r="M29" s="38"/>
      <c r="N29" s="39"/>
      <c r="O29" s="39"/>
      <c r="P29" s="39"/>
      <c r="V29" s="29" t="s">
        <v>99</v>
      </c>
      <c r="W29" s="29" t="s">
        <v>100</v>
      </c>
      <c r="X29" s="29" t="str">
        <f t="shared" si="0"/>
        <v/>
      </c>
      <c r="Y29" s="29" t="str">
        <f t="shared" si="1"/>
        <v/>
      </c>
      <c r="Z29" s="29" t="str">
        <f t="shared" si="2"/>
        <v/>
      </c>
      <c r="AA29" s="29" t="s">
        <v>113</v>
      </c>
      <c r="AB29" s="29" t="e">
        <f>LEFT(#REF!,4)</f>
        <v>#REF!</v>
      </c>
      <c r="AC29" s="29" t="s">
        <v>114</v>
      </c>
    </row>
    <row r="30" spans="1:29" s="29" customFormat="1" ht="20.25" customHeight="1" x14ac:dyDescent="0.2">
      <c r="A30" s="28">
        <v>18</v>
      </c>
      <c r="B30" s="34"/>
      <c r="C30" s="34"/>
      <c r="D30" s="34"/>
      <c r="E30" s="35"/>
      <c r="F30" s="35"/>
      <c r="G30" s="36"/>
      <c r="H30" s="37"/>
      <c r="I30" s="38"/>
      <c r="J30" s="39"/>
      <c r="K30" s="39"/>
      <c r="L30" s="39"/>
      <c r="M30" s="38"/>
      <c r="N30" s="39"/>
      <c r="O30" s="39"/>
      <c r="P30" s="39"/>
      <c r="V30" s="29" t="s">
        <v>99</v>
      </c>
      <c r="W30" s="29" t="s">
        <v>100</v>
      </c>
      <c r="X30" s="29" t="str">
        <f t="shared" si="0"/>
        <v/>
      </c>
      <c r="Y30" s="29" t="str">
        <f t="shared" si="1"/>
        <v/>
      </c>
      <c r="Z30" s="29" t="str">
        <f t="shared" si="2"/>
        <v/>
      </c>
      <c r="AA30" s="29" t="s">
        <v>113</v>
      </c>
      <c r="AB30" s="29" t="e">
        <f>LEFT(#REF!,4)</f>
        <v>#REF!</v>
      </c>
      <c r="AC30" s="29" t="s">
        <v>114</v>
      </c>
    </row>
    <row r="31" spans="1:29" s="29" customFormat="1" ht="20.25" customHeight="1" x14ac:dyDescent="0.2">
      <c r="A31" s="28">
        <v>19</v>
      </c>
      <c r="B31" s="34"/>
      <c r="C31" s="34"/>
      <c r="D31" s="34"/>
      <c r="E31" s="35"/>
      <c r="F31" s="35"/>
      <c r="G31" s="36"/>
      <c r="H31" s="37"/>
      <c r="I31" s="38"/>
      <c r="J31" s="39"/>
      <c r="K31" s="39"/>
      <c r="L31" s="39"/>
      <c r="M31" s="38"/>
      <c r="N31" s="39"/>
      <c r="O31" s="39"/>
      <c r="P31" s="39"/>
      <c r="V31" s="29" t="s">
        <v>99</v>
      </c>
      <c r="W31" s="29" t="s">
        <v>100</v>
      </c>
      <c r="X31" s="29" t="str">
        <f t="shared" si="0"/>
        <v/>
      </c>
      <c r="Y31" s="29" t="str">
        <f t="shared" si="1"/>
        <v/>
      </c>
      <c r="Z31" s="29" t="str">
        <f t="shared" si="2"/>
        <v/>
      </c>
      <c r="AA31" s="29" t="s">
        <v>113</v>
      </c>
      <c r="AB31" s="29" t="e">
        <f>LEFT(#REF!,4)</f>
        <v>#REF!</v>
      </c>
      <c r="AC31" s="29" t="s">
        <v>114</v>
      </c>
    </row>
    <row r="32" spans="1:29" s="29" customFormat="1" ht="20.25" customHeight="1" x14ac:dyDescent="0.2">
      <c r="A32" s="28">
        <v>20</v>
      </c>
      <c r="B32" s="34"/>
      <c r="C32" s="34"/>
      <c r="D32" s="34"/>
      <c r="E32" s="35"/>
      <c r="F32" s="35"/>
      <c r="G32" s="36"/>
      <c r="H32" s="37"/>
      <c r="I32" s="38"/>
      <c r="J32" s="39"/>
      <c r="K32" s="39"/>
      <c r="L32" s="39"/>
      <c r="M32" s="38"/>
      <c r="N32" s="39"/>
      <c r="O32" s="39"/>
      <c r="P32" s="39"/>
      <c r="V32" s="29" t="s">
        <v>99</v>
      </c>
      <c r="W32" s="29" t="s">
        <v>100</v>
      </c>
      <c r="X32" s="29" t="str">
        <f t="shared" si="0"/>
        <v/>
      </c>
      <c r="Y32" s="29" t="str">
        <f t="shared" si="1"/>
        <v/>
      </c>
      <c r="Z32" s="29" t="str">
        <f t="shared" si="2"/>
        <v/>
      </c>
      <c r="AA32" s="29" t="s">
        <v>113</v>
      </c>
      <c r="AB32" s="29" t="e">
        <f>LEFT(#REF!,4)</f>
        <v>#REF!</v>
      </c>
      <c r="AC32" s="29" t="s">
        <v>114</v>
      </c>
    </row>
    <row r="33" spans="1:6" s="29" customFormat="1" ht="20.25" customHeight="1" thickBot="1" x14ac:dyDescent="0.25">
      <c r="A33" s="28">
        <v>21</v>
      </c>
    </row>
    <row r="34" spans="1:6" s="29" customFormat="1" ht="39" customHeight="1" x14ac:dyDescent="0.2">
      <c r="A34" s="30">
        <v>22</v>
      </c>
      <c r="B34" s="116" t="s">
        <v>383</v>
      </c>
      <c r="C34" s="117"/>
      <c r="D34" s="117"/>
      <c r="E34" s="117"/>
      <c r="F34" s="72">
        <f>COUNTIFS(競技者情報!$F$13:$F$32,"高*",競技者情報!$I$13:$I$32,"5000mW*")
+COUNTIFS(競技者情報!$F$13:$F$32,"高*",競技者情報!$I$13:$I$32,"10000mW*")
+COUNTIFS(競技者情報!$I$13:$I$32,"800m*")
+COUNTIFS(競技者情報!$I$13:$I$32,"1500m*")
+COUNTIFS(競技者情報!$F$13:$F$32,"高*",競技者情報!$M$13:$M$32,"5000mW*")
+COUNTIFS(競技者情報!$F$13:$F$32,"高*",競技者情報!$M$13:$M$32,"10000mW*")
+COUNTIFS(競技者情報!$M$13:$M$32,"800m*")
+COUNTIFS(競技者情報!$M$13:$M$32,"1500m*")</f>
        <v>0</v>
      </c>
    </row>
    <row r="35" spans="1:6" s="29" customFormat="1" ht="40" customHeight="1" x14ac:dyDescent="0.2">
      <c r="A35" s="30">
        <v>23</v>
      </c>
      <c r="B35" s="106" t="s">
        <v>384</v>
      </c>
      <c r="C35" s="118"/>
      <c r="D35" s="118"/>
      <c r="E35" s="118"/>
      <c r="F35" s="73">
        <f>COUNTIFS(競技者情報!$F$13:$F$32,"大*",競技者情報!$I$13:$I$32,"5000mW*")
+COUNTIFS(競技者情報!$F$13:$F$32,"大*",競技者情報!$I$13:$I$32,"10000mW*")
+COUNTIFS(競技者情報!$F$13:$F$32,"一般",競技者情報!$I$13:$I$32,"5000mW*")
+COUNTIFS(競技者情報!$F$13:$F$32,"一般",競技者情報!$I$13:$I$32,"10000mW*")
+COUNTIFS(競技者情報!$F$13:$F$32,"大*",競技者情報!$M$13:$M$32,"5000mW*")
+COUNTIFS(競技者情報!$F$13:$F$32,"大*",競技者情報!$M$13:$M$32,"10000mW*")
+COUNTIFS(競技者情報!$F$13:$F$32,"一般",競技者情報!$M$13:$M$32,"5000mW*")
+COUNTIFS(競技者情報!$F$13:$F$32,"一般",競技者情報!$M$13:$M$32,"10000mW*")</f>
        <v>0</v>
      </c>
    </row>
    <row r="36" spans="1:6" s="29" customFormat="1" ht="20.25" customHeight="1" thickBot="1" x14ac:dyDescent="0.25">
      <c r="A36" s="30">
        <v>24</v>
      </c>
      <c r="B36" s="119" t="s">
        <v>388</v>
      </c>
      <c r="C36" s="120"/>
      <c r="D36" s="120"/>
      <c r="E36" s="120"/>
      <c r="F36" s="74">
        <f>F34*2000 + F35*3000</f>
        <v>0</v>
      </c>
    </row>
    <row r="37" spans="1:6" s="29" customFormat="1" ht="20.25" customHeight="1" x14ac:dyDescent="0.2">
      <c r="A37" s="28">
        <v>25</v>
      </c>
    </row>
    <row r="38" spans="1:6" s="29" customFormat="1" ht="20.25" customHeight="1" x14ac:dyDescent="0.2">
      <c r="A38" s="28">
        <v>26</v>
      </c>
    </row>
    <row r="39" spans="1:6" s="29" customFormat="1" ht="20.25" customHeight="1" x14ac:dyDescent="0.2">
      <c r="A39" s="28">
        <v>27</v>
      </c>
    </row>
    <row r="40" spans="1:6" s="29" customFormat="1" ht="20.25" customHeight="1" x14ac:dyDescent="0.2">
      <c r="A40" s="28">
        <v>28</v>
      </c>
    </row>
    <row r="41" spans="1:6" s="29" customFormat="1" ht="20.25" customHeight="1" x14ac:dyDescent="0.2">
      <c r="A41" s="28">
        <v>29</v>
      </c>
    </row>
    <row r="42" spans="1:6" s="29" customFormat="1" ht="20.25" customHeight="1" x14ac:dyDescent="0.2">
      <c r="A42" s="28">
        <v>30</v>
      </c>
    </row>
    <row r="43" spans="1:6" s="29" customFormat="1" ht="20.25" customHeight="1" x14ac:dyDescent="0.2">
      <c r="A43" s="28">
        <v>31</v>
      </c>
    </row>
    <row r="44" spans="1:6" s="29" customFormat="1" ht="20.25" customHeight="1" x14ac:dyDescent="0.2">
      <c r="A44" s="28">
        <v>32</v>
      </c>
    </row>
    <row r="45" spans="1:6" s="29" customFormat="1" ht="20.25" customHeight="1" x14ac:dyDescent="0.2">
      <c r="A45" s="28">
        <v>33</v>
      </c>
    </row>
    <row r="46" spans="1:6" s="29" customFormat="1" ht="20.25" customHeight="1" x14ac:dyDescent="0.2">
      <c r="A46" s="28">
        <v>34</v>
      </c>
    </row>
    <row r="47" spans="1:6" s="29" customFormat="1" ht="20.25" customHeight="1" x14ac:dyDescent="0.2">
      <c r="A47" s="28">
        <v>35</v>
      </c>
    </row>
    <row r="48" spans="1:6" s="29" customFormat="1" ht="20.25" customHeight="1" x14ac:dyDescent="0.2">
      <c r="A48" s="28">
        <v>36</v>
      </c>
    </row>
    <row r="49" spans="1:17" s="29" customFormat="1" ht="20.25" customHeight="1" x14ac:dyDescent="0.2">
      <c r="A49" s="28">
        <v>37</v>
      </c>
    </row>
    <row r="50" spans="1:17" s="29" customFormat="1" ht="20.25" customHeight="1" x14ac:dyDescent="0.2">
      <c r="A50" s="28">
        <v>38</v>
      </c>
    </row>
    <row r="51" spans="1:17" s="29" customFormat="1" ht="20.25" customHeight="1" x14ac:dyDescent="0.2">
      <c r="A51" s="28">
        <v>39</v>
      </c>
    </row>
    <row r="52" spans="1:17" s="29" customFormat="1" ht="20.25" customHeight="1" x14ac:dyDescent="0.2">
      <c r="A52" s="28">
        <v>40</v>
      </c>
    </row>
    <row r="53" spans="1:17" s="29" customFormat="1" ht="20.25" customHeight="1" x14ac:dyDescent="0.2">
      <c r="A53" s="28">
        <v>41</v>
      </c>
    </row>
    <row r="54" spans="1:17" s="29" customFormat="1" ht="20.25" customHeight="1" x14ac:dyDescent="0.2">
      <c r="A54" s="28">
        <v>42</v>
      </c>
    </row>
    <row r="55" spans="1:17" s="29" customFormat="1" ht="20.25" customHeight="1" x14ac:dyDescent="0.2">
      <c r="A55" s="28">
        <v>43</v>
      </c>
    </row>
    <row r="56" spans="1:17" s="29" customFormat="1" ht="20.25" customHeight="1" x14ac:dyDescent="0.2">
      <c r="A56" s="28">
        <v>44</v>
      </c>
    </row>
    <row r="57" spans="1:17" s="29" customFormat="1" ht="20.25" customHeight="1" x14ac:dyDescent="0.2">
      <c r="A57" s="28">
        <v>45</v>
      </c>
    </row>
    <row r="58" spans="1:17" s="29" customFormat="1" ht="20.25" customHeight="1" x14ac:dyDescent="0.2">
      <c r="A58" s="28">
        <v>46</v>
      </c>
    </row>
    <row r="59" spans="1:17" s="29" customFormat="1" ht="20.25" customHeight="1" x14ac:dyDescent="0.2">
      <c r="A59" s="28">
        <v>47</v>
      </c>
    </row>
    <row r="60" spans="1:17" s="29" customFormat="1" ht="20.25" customHeight="1" x14ac:dyDescent="0.2">
      <c r="A60" s="28">
        <v>48</v>
      </c>
    </row>
    <row r="61" spans="1:17" s="29" customFormat="1" ht="20.25" customHeight="1" x14ac:dyDescent="0.2">
      <c r="A61" s="28">
        <v>49</v>
      </c>
    </row>
    <row r="62" spans="1:17" s="29" customFormat="1" ht="20.25" customHeight="1" x14ac:dyDescent="0.2">
      <c r="A62" s="28">
        <v>50</v>
      </c>
    </row>
    <row r="63" spans="1:17" s="29" customFormat="1" ht="20.25" customHeight="1" x14ac:dyDescent="0.2">
      <c r="A63" s="28">
        <v>51</v>
      </c>
    </row>
    <row r="64" spans="1:17" ht="20.25" customHeight="1" x14ac:dyDescent="0.2">
      <c r="A64" s="28">
        <v>52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Q64" s="24"/>
    </row>
    <row r="65" spans="1:17" ht="20.25" customHeight="1" x14ac:dyDescent="0.2">
      <c r="A65" s="28">
        <v>53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Q65" s="24"/>
    </row>
    <row r="66" spans="1:17" ht="20.25" customHeight="1" x14ac:dyDescent="0.2">
      <c r="A66" s="28">
        <v>54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Q66" s="24"/>
    </row>
    <row r="67" spans="1:17" ht="20.25" customHeight="1" x14ac:dyDescent="0.2">
      <c r="A67" s="28">
        <v>55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Q67" s="24"/>
    </row>
    <row r="68" spans="1:17" ht="20.25" customHeight="1" x14ac:dyDescent="0.2">
      <c r="A68" s="28">
        <v>56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Q68" s="24"/>
    </row>
    <row r="69" spans="1:17" ht="20.25" customHeight="1" x14ac:dyDescent="0.2">
      <c r="A69" s="28">
        <v>57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Q69" s="24"/>
    </row>
    <row r="70" spans="1:17" ht="20.25" customHeight="1" x14ac:dyDescent="0.2">
      <c r="A70" s="28">
        <v>58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Q70" s="24"/>
    </row>
    <row r="71" spans="1:17" ht="20.25" customHeight="1" x14ac:dyDescent="0.2">
      <c r="A71" s="28">
        <v>59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Q71" s="24"/>
    </row>
    <row r="72" spans="1:17" ht="20.25" customHeight="1" x14ac:dyDescent="0.2">
      <c r="A72" s="28">
        <v>60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Q72" s="24"/>
    </row>
    <row r="73" spans="1:17" ht="20.25" customHeight="1" x14ac:dyDescent="0.2">
      <c r="A73" s="28">
        <v>61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Q73" s="24"/>
    </row>
    <row r="74" spans="1:17" ht="20.25" customHeight="1" x14ac:dyDescent="0.2">
      <c r="A74" s="28">
        <v>62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Q74" s="24"/>
    </row>
    <row r="75" spans="1:17" ht="20.25" customHeight="1" x14ac:dyDescent="0.2">
      <c r="A75" s="28">
        <v>63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Q75" s="24"/>
    </row>
    <row r="76" spans="1:17" ht="20.25" customHeight="1" x14ac:dyDescent="0.2">
      <c r="A76" s="28">
        <v>64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Q76" s="24"/>
    </row>
    <row r="77" spans="1:17" ht="20.25" customHeight="1" x14ac:dyDescent="0.2">
      <c r="A77" s="28">
        <v>65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Q77" s="24"/>
    </row>
    <row r="78" spans="1:17" ht="20.25" customHeight="1" x14ac:dyDescent="0.2">
      <c r="A78" s="28">
        <v>66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Q78" s="24"/>
    </row>
    <row r="79" spans="1:17" ht="20.25" customHeight="1" x14ac:dyDescent="0.2">
      <c r="A79" s="28">
        <v>67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Q79" s="24"/>
    </row>
    <row r="80" spans="1:17" ht="20.25" customHeight="1" x14ac:dyDescent="0.2">
      <c r="A80" s="28">
        <v>68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Q80" s="24"/>
    </row>
    <row r="81" spans="1:17" ht="20.25" customHeight="1" x14ac:dyDescent="0.2">
      <c r="A81" s="28">
        <v>69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Q81" s="24"/>
    </row>
    <row r="82" spans="1:17" ht="20.25" customHeight="1" x14ac:dyDescent="0.2">
      <c r="A82" s="28">
        <v>70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Q82" s="24"/>
    </row>
    <row r="83" spans="1:17" ht="20.25" customHeight="1" x14ac:dyDescent="0.2">
      <c r="A83" s="28">
        <v>71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Q83" s="24"/>
    </row>
    <row r="84" spans="1:17" ht="20.25" customHeight="1" x14ac:dyDescent="0.2">
      <c r="A84" s="28">
        <v>72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Q84" s="24"/>
    </row>
    <row r="85" spans="1:17" ht="20.25" customHeight="1" x14ac:dyDescent="0.2">
      <c r="A85" s="28">
        <v>73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Q85" s="24"/>
    </row>
    <row r="86" spans="1:17" ht="20.25" customHeight="1" x14ac:dyDescent="0.2">
      <c r="A86" s="28">
        <v>74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Q86" s="24"/>
    </row>
    <row r="87" spans="1:17" ht="20.25" customHeight="1" x14ac:dyDescent="0.2">
      <c r="A87" s="28">
        <v>75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Q87" s="24"/>
    </row>
    <row r="88" spans="1:17" ht="20.25" customHeight="1" x14ac:dyDescent="0.2">
      <c r="A88" s="28">
        <v>76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Q88" s="24"/>
    </row>
    <row r="89" spans="1:17" ht="20.25" customHeight="1" x14ac:dyDescent="0.2">
      <c r="A89" s="28">
        <v>77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Q89" s="24"/>
    </row>
    <row r="90" spans="1:17" ht="20.25" customHeight="1" x14ac:dyDescent="0.2">
      <c r="A90" s="28">
        <v>78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Q90" s="24"/>
    </row>
    <row r="91" spans="1:17" ht="20.25" customHeight="1" x14ac:dyDescent="0.2">
      <c r="A91" s="28">
        <v>79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Q91" s="24"/>
    </row>
    <row r="92" spans="1:17" ht="20.25" customHeight="1" x14ac:dyDescent="0.2">
      <c r="A92" s="28">
        <v>80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Q92" s="24"/>
    </row>
    <row r="93" spans="1:17" ht="20.25" customHeight="1" x14ac:dyDescent="0.2">
      <c r="A93" s="28">
        <v>81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Q93" s="24"/>
    </row>
    <row r="94" spans="1:17" ht="20.25" customHeight="1" x14ac:dyDescent="0.2">
      <c r="A94" s="28">
        <v>82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Q94" s="24"/>
    </row>
    <row r="95" spans="1:17" ht="20.25" customHeight="1" x14ac:dyDescent="0.2">
      <c r="A95" s="28">
        <v>83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Q95" s="24"/>
    </row>
    <row r="96" spans="1:17" ht="20.25" customHeight="1" x14ac:dyDescent="0.2">
      <c r="A96" s="28">
        <v>84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Q96" s="24"/>
    </row>
    <row r="97" spans="1:17" ht="20.25" customHeight="1" x14ac:dyDescent="0.2">
      <c r="A97" s="28">
        <v>85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Q97" s="24"/>
    </row>
    <row r="98" spans="1:17" ht="20.25" customHeight="1" x14ac:dyDescent="0.2">
      <c r="A98" s="28">
        <v>86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Q98" s="24"/>
    </row>
    <row r="99" spans="1:17" ht="20.25" customHeight="1" x14ac:dyDescent="0.2">
      <c r="A99" s="28">
        <v>87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Q99" s="24"/>
    </row>
    <row r="100" spans="1:17" ht="20.25" customHeight="1" x14ac:dyDescent="0.2">
      <c r="A100" s="28">
        <v>88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Q100" s="24"/>
    </row>
    <row r="101" spans="1:17" ht="20.25" customHeight="1" x14ac:dyDescent="0.2">
      <c r="A101" s="28">
        <v>89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Q101" s="24"/>
    </row>
    <row r="102" spans="1:17" ht="20.25" customHeight="1" x14ac:dyDescent="0.2">
      <c r="A102" s="28">
        <v>90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Q102" s="24"/>
    </row>
    <row r="103" spans="1:17" ht="20.25" customHeight="1" x14ac:dyDescent="0.2">
      <c r="A103" s="28">
        <v>91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Q103" s="24"/>
    </row>
    <row r="104" spans="1:17" ht="20.25" customHeight="1" x14ac:dyDescent="0.2">
      <c r="A104" s="28">
        <v>92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Q104" s="24"/>
    </row>
    <row r="105" spans="1:17" ht="20.25" customHeight="1" x14ac:dyDescent="0.2">
      <c r="A105" s="28">
        <v>93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Q105" s="24"/>
    </row>
    <row r="106" spans="1:17" ht="20.25" customHeight="1" x14ac:dyDescent="0.2">
      <c r="A106" s="28">
        <v>94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Q106" s="24"/>
    </row>
    <row r="107" spans="1:17" ht="20.25" customHeight="1" x14ac:dyDescent="0.2">
      <c r="A107" s="28">
        <v>95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Q107" s="24"/>
    </row>
    <row r="108" spans="1:17" ht="20.25" customHeight="1" x14ac:dyDescent="0.2">
      <c r="A108" s="28">
        <v>96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Q108" s="24"/>
    </row>
    <row r="109" spans="1:17" ht="20.25" customHeight="1" x14ac:dyDescent="0.2">
      <c r="A109" s="28">
        <v>97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Q109" s="24"/>
    </row>
    <row r="110" spans="1:17" ht="20.25" customHeight="1" x14ac:dyDescent="0.2">
      <c r="A110" s="28">
        <v>98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Q110" s="24"/>
    </row>
    <row r="111" spans="1:17" ht="20.25" customHeight="1" x14ac:dyDescent="0.2">
      <c r="A111" s="28">
        <v>99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Q111" s="24"/>
    </row>
    <row r="112" spans="1:17" ht="20.25" customHeight="1" x14ac:dyDescent="0.2">
      <c r="A112" s="28">
        <v>100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Q112" s="24"/>
    </row>
    <row r="113" spans="9:17" x14ac:dyDescent="0.2">
      <c r="I113" s="40"/>
      <c r="L113" s="41"/>
      <c r="M113" s="24"/>
      <c r="P113" s="41"/>
      <c r="Q113" s="24"/>
    </row>
    <row r="114" spans="9:17" x14ac:dyDescent="0.2">
      <c r="I114" s="40"/>
      <c r="L114" s="41"/>
      <c r="M114" s="24"/>
      <c r="P114" s="41"/>
      <c r="Q114" s="24"/>
    </row>
  </sheetData>
  <mergeCells count="20">
    <mergeCell ref="Q10:AF10"/>
    <mergeCell ref="A5:P5"/>
    <mergeCell ref="A2:O2"/>
    <mergeCell ref="I9:L9"/>
    <mergeCell ref="M9:P9"/>
    <mergeCell ref="J10:L10"/>
    <mergeCell ref="N10:P10"/>
    <mergeCell ref="I10:I11"/>
    <mergeCell ref="M10:M11"/>
    <mergeCell ref="A9:A11"/>
    <mergeCell ref="F9:F11"/>
    <mergeCell ref="H9:H11"/>
    <mergeCell ref="G9:G11"/>
    <mergeCell ref="E9:E11"/>
    <mergeCell ref="D9:D11"/>
    <mergeCell ref="B34:E34"/>
    <mergeCell ref="B35:E35"/>
    <mergeCell ref="B36:E36"/>
    <mergeCell ref="B9:B11"/>
    <mergeCell ref="C9:C11"/>
  </mergeCells>
  <phoneticPr fontId="1"/>
  <dataValidations count="3">
    <dataValidation type="list" allowBlank="1" showInputMessage="1" showErrorMessage="1" sqref="E13:E32" xr:uid="{00000000-0002-0000-0100-000000000000}">
      <formula1>"男子1,女子2"</formula1>
    </dataValidation>
    <dataValidation imeMode="halfAlpha" allowBlank="1" showInputMessage="1" showErrorMessage="1" sqref="N12:P32 C13:D32 H12:H32 J12:L32 F36" xr:uid="{00000000-0002-0000-0100-000001000000}"/>
    <dataValidation imeMode="hiragana" allowBlank="1" showInputMessage="1" showErrorMessage="1" sqref="B13:B32" xr:uid="{00000000-0002-0000-01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F5157E-82F0-4579-A8A0-22DC50A2FC85}">
          <x14:formula1>
            <xm:f>Sheet3!$T$33:$T$36</xm:f>
          </x14:formula1>
          <xm:sqref>M13:M32 I13:I32</xm:sqref>
        </x14:dataValidation>
        <x14:dataValidation type="list" allowBlank="1" showInputMessage="1" showErrorMessage="1" xr:uid="{00000000-0002-0000-0100-000005000000}">
          <x14:formula1>
            <xm:f>Sheet3!$V$31:$V$78</xm:f>
          </x14:formula1>
          <xm:sqref>G13:G32</xm:sqref>
        </x14:dataValidation>
        <x14:dataValidation type="list" allowBlank="1" showInputMessage="1" showErrorMessage="1" xr:uid="{92A91F1E-924E-4C05-AA6B-465FCCB896C4}">
          <x14:formula1>
            <xm:f>Sheet3!$X$31:$X$38</xm:f>
          </x14:formula1>
          <xm:sqref>F13:F32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5"/>
  <sheetViews>
    <sheetView zoomScale="70" zoomScaleNormal="55" workbookViewId="0">
      <selection activeCell="F26" sqref="F26"/>
    </sheetView>
  </sheetViews>
  <sheetFormatPr defaultColWidth="8.81640625" defaultRowHeight="13" x14ac:dyDescent="0.2"/>
  <cols>
    <col min="1" max="1" width="21.81640625" customWidth="1"/>
    <col min="2" max="2" width="22.90625" customWidth="1"/>
    <col min="3" max="3" width="15.36328125" customWidth="1"/>
    <col min="4" max="4" width="12.6328125" customWidth="1"/>
    <col min="5" max="5" width="13.1796875" customWidth="1"/>
    <col min="6" max="6" width="11.36328125" customWidth="1"/>
    <col min="7" max="7" width="9.08984375" customWidth="1"/>
    <col min="8" max="8" width="12.54296875" customWidth="1"/>
    <col min="9" max="9" width="14.6328125" customWidth="1"/>
    <col min="10" max="10" width="14.54296875" customWidth="1"/>
    <col min="11" max="11" width="12.6328125" customWidth="1"/>
    <col min="12" max="12" width="13.1796875" customWidth="1"/>
    <col min="13" max="13" width="11.36328125" customWidth="1"/>
    <col min="14" max="14" width="9.08984375" customWidth="1"/>
    <col min="15" max="15" width="12.54296875" customWidth="1"/>
    <col min="16" max="16" width="14.6328125" customWidth="1"/>
    <col min="17" max="17" width="14.54296875" customWidth="1"/>
    <col min="18" max="18" width="12.6328125" customWidth="1"/>
    <col min="19" max="19" width="13.1796875" customWidth="1"/>
    <col min="20" max="20" width="11.36328125" customWidth="1"/>
    <col min="21" max="21" width="9.08984375" customWidth="1"/>
    <col min="22" max="22" width="12.54296875" customWidth="1"/>
    <col min="23" max="23" width="14.6328125" customWidth="1"/>
    <col min="24" max="24" width="14.54296875" customWidth="1"/>
    <col min="25" max="25" width="12.6328125" customWidth="1"/>
    <col min="26" max="26" width="13.1796875" customWidth="1"/>
    <col min="27" max="27" width="11.36328125" customWidth="1"/>
    <col min="28" max="28" width="9.08984375" customWidth="1"/>
    <col min="29" max="29" width="12.54296875" customWidth="1"/>
    <col min="30" max="30" width="14.6328125" customWidth="1"/>
    <col min="31" max="31" width="14.54296875" customWidth="1"/>
    <col min="32" max="32" width="12.6328125" customWidth="1"/>
    <col min="33" max="33" width="13.1796875" customWidth="1"/>
    <col min="34" max="34" width="11.36328125" customWidth="1"/>
    <col min="35" max="35" width="9.08984375" customWidth="1"/>
    <col min="36" max="36" width="12.54296875" customWidth="1"/>
    <col min="37" max="37" width="14.6328125" customWidth="1"/>
    <col min="38" max="38" width="14.54296875" customWidth="1"/>
    <col min="39" max="39" width="12.6328125" customWidth="1"/>
    <col min="40" max="40" width="13.1796875" customWidth="1"/>
    <col min="41" max="41" width="11.36328125" customWidth="1"/>
    <col min="42" max="42" width="9.08984375" customWidth="1"/>
    <col min="43" max="43" width="12.54296875" customWidth="1"/>
    <col min="44" max="44" width="14.6328125" customWidth="1"/>
    <col min="45" max="45" width="14.54296875" customWidth="1"/>
  </cols>
  <sheetData>
    <row r="1" spans="1:45" ht="50.5" customHeight="1" x14ac:dyDescent="0.2">
      <c r="A1" s="131" t="s">
        <v>381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45" ht="22.5" x14ac:dyDescent="0.2">
      <c r="A2" s="132" t="s">
        <v>412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45" ht="22.5" x14ac:dyDescent="0.2">
      <c r="A3" s="132" t="s">
        <v>413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45" ht="22.5" customHeight="1" x14ac:dyDescent="0.2">
      <c r="A4" s="158" t="s">
        <v>419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45" s="24" customFormat="1" ht="45" customHeight="1" x14ac:dyDescent="0.2">
      <c r="A5" s="127" t="s">
        <v>382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/>
      <c r="N5"/>
      <c r="O5"/>
      <c r="P5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45" ht="22.5" customHeight="1" x14ac:dyDescent="0.2">
      <c r="A6" s="158" t="s">
        <v>411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45" ht="22.5" x14ac:dyDescent="0.2">
      <c r="A7" s="132" t="s">
        <v>420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45" ht="17" thickBot="1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</row>
    <row r="9" spans="1:45" ht="13.5" thickBot="1" x14ac:dyDescent="0.25">
      <c r="A9" s="135" t="s">
        <v>391</v>
      </c>
      <c r="B9" s="135" t="s">
        <v>121</v>
      </c>
      <c r="C9" s="160" t="s">
        <v>414</v>
      </c>
      <c r="D9" s="173" t="s">
        <v>122</v>
      </c>
      <c r="E9" s="174"/>
      <c r="F9" s="174"/>
      <c r="G9" s="174"/>
      <c r="H9" s="174"/>
      <c r="I9" s="174"/>
      <c r="J9" s="175"/>
      <c r="K9" s="176" t="s">
        <v>123</v>
      </c>
      <c r="L9" s="177"/>
      <c r="M9" s="177"/>
      <c r="N9" s="177"/>
      <c r="O9" s="177"/>
      <c r="P9" s="177"/>
      <c r="Q9" s="178"/>
      <c r="R9" s="176" t="s">
        <v>124</v>
      </c>
      <c r="S9" s="177"/>
      <c r="T9" s="177"/>
      <c r="U9" s="177"/>
      <c r="V9" s="177"/>
      <c r="W9" s="177"/>
      <c r="X9" s="178"/>
      <c r="Y9" s="176" t="s">
        <v>125</v>
      </c>
      <c r="Z9" s="177"/>
      <c r="AA9" s="177"/>
      <c r="AB9" s="177"/>
      <c r="AC9" s="177"/>
      <c r="AD9" s="177"/>
      <c r="AE9" s="178"/>
      <c r="AF9" s="176" t="s">
        <v>126</v>
      </c>
      <c r="AG9" s="177"/>
      <c r="AH9" s="177"/>
      <c r="AI9" s="177"/>
      <c r="AJ9" s="177"/>
      <c r="AK9" s="177"/>
      <c r="AL9" s="178"/>
      <c r="AM9" s="176" t="s">
        <v>127</v>
      </c>
      <c r="AN9" s="177"/>
      <c r="AO9" s="177"/>
      <c r="AP9" s="177"/>
      <c r="AQ9" s="177"/>
      <c r="AR9" s="177"/>
      <c r="AS9" s="178"/>
    </row>
    <row r="10" spans="1:45" ht="66" customHeight="1" x14ac:dyDescent="0.2">
      <c r="A10" s="140"/>
      <c r="B10" s="140"/>
      <c r="C10" s="161"/>
      <c r="D10" s="179" t="s">
        <v>128</v>
      </c>
      <c r="E10" s="141" t="s">
        <v>396</v>
      </c>
      <c r="F10" s="141" t="s">
        <v>397</v>
      </c>
      <c r="G10" s="141" t="s">
        <v>120</v>
      </c>
      <c r="H10" s="141" t="s">
        <v>398</v>
      </c>
      <c r="I10" s="139" t="s">
        <v>407</v>
      </c>
      <c r="J10" s="164"/>
      <c r="K10" s="181" t="s">
        <v>128</v>
      </c>
      <c r="L10" s="159" t="s">
        <v>396</v>
      </c>
      <c r="M10" s="159" t="s">
        <v>397</v>
      </c>
      <c r="N10" s="159" t="s">
        <v>120</v>
      </c>
      <c r="O10" s="159" t="s">
        <v>398</v>
      </c>
      <c r="P10" s="139" t="s">
        <v>407</v>
      </c>
      <c r="Q10" s="164"/>
      <c r="R10" s="179" t="s">
        <v>128</v>
      </c>
      <c r="S10" s="141" t="s">
        <v>396</v>
      </c>
      <c r="T10" s="141" t="s">
        <v>397</v>
      </c>
      <c r="U10" s="141" t="s">
        <v>120</v>
      </c>
      <c r="V10" s="141" t="s">
        <v>398</v>
      </c>
      <c r="W10" s="139" t="s">
        <v>407</v>
      </c>
      <c r="X10" s="164"/>
      <c r="Y10" s="179" t="s">
        <v>128</v>
      </c>
      <c r="Z10" s="141" t="s">
        <v>396</v>
      </c>
      <c r="AA10" s="141" t="s">
        <v>397</v>
      </c>
      <c r="AB10" s="141" t="s">
        <v>120</v>
      </c>
      <c r="AC10" s="141" t="s">
        <v>398</v>
      </c>
      <c r="AD10" s="139" t="s">
        <v>407</v>
      </c>
      <c r="AE10" s="164"/>
      <c r="AF10" s="179" t="s">
        <v>128</v>
      </c>
      <c r="AG10" s="141" t="s">
        <v>396</v>
      </c>
      <c r="AH10" s="141" t="s">
        <v>397</v>
      </c>
      <c r="AI10" s="141" t="s">
        <v>120</v>
      </c>
      <c r="AJ10" s="141" t="s">
        <v>398</v>
      </c>
      <c r="AK10" s="139" t="s">
        <v>407</v>
      </c>
      <c r="AL10" s="164"/>
      <c r="AM10" s="179" t="s">
        <v>128</v>
      </c>
      <c r="AN10" s="141" t="s">
        <v>396</v>
      </c>
      <c r="AO10" s="141" t="s">
        <v>397</v>
      </c>
      <c r="AP10" s="141" t="s">
        <v>120</v>
      </c>
      <c r="AQ10" s="141" t="s">
        <v>398</v>
      </c>
      <c r="AR10" s="139" t="s">
        <v>407</v>
      </c>
      <c r="AS10" s="164"/>
    </row>
    <row r="11" spans="1:45" ht="12" customHeight="1" x14ac:dyDescent="0.2">
      <c r="A11" s="136"/>
      <c r="B11" s="136"/>
      <c r="C11" s="162"/>
      <c r="D11" s="180"/>
      <c r="E11" s="142"/>
      <c r="F11" s="142"/>
      <c r="G11" s="142"/>
      <c r="H11" s="142"/>
      <c r="I11" s="138" t="s">
        <v>402</v>
      </c>
      <c r="J11" s="165" t="s">
        <v>403</v>
      </c>
      <c r="K11" s="180"/>
      <c r="L11" s="142"/>
      <c r="M11" s="142"/>
      <c r="N11" s="142"/>
      <c r="O11" s="142"/>
      <c r="P11" s="138" t="s">
        <v>402</v>
      </c>
      <c r="Q11" s="165" t="s">
        <v>403</v>
      </c>
      <c r="R11" s="180"/>
      <c r="S11" s="142"/>
      <c r="T11" s="142"/>
      <c r="U11" s="142"/>
      <c r="V11" s="142"/>
      <c r="W11" s="138" t="s">
        <v>402</v>
      </c>
      <c r="X11" s="165" t="s">
        <v>403</v>
      </c>
      <c r="Y11" s="180"/>
      <c r="Z11" s="142"/>
      <c r="AA11" s="142"/>
      <c r="AB11" s="142"/>
      <c r="AC11" s="142"/>
      <c r="AD11" s="138" t="s">
        <v>402</v>
      </c>
      <c r="AE11" s="165" t="s">
        <v>403</v>
      </c>
      <c r="AF11" s="180"/>
      <c r="AG11" s="142"/>
      <c r="AH11" s="142"/>
      <c r="AI11" s="142"/>
      <c r="AJ11" s="142"/>
      <c r="AK11" s="138" t="s">
        <v>402</v>
      </c>
      <c r="AL11" s="165" t="s">
        <v>403</v>
      </c>
      <c r="AM11" s="180"/>
      <c r="AN11" s="142"/>
      <c r="AO11" s="142"/>
      <c r="AP11" s="142"/>
      <c r="AQ11" s="142"/>
      <c r="AR11" s="138" t="s">
        <v>402</v>
      </c>
      <c r="AS11" s="165" t="s">
        <v>403</v>
      </c>
    </row>
    <row r="12" spans="1:45" ht="22" customHeight="1" x14ac:dyDescent="0.2">
      <c r="A12" s="7" t="s">
        <v>394</v>
      </c>
      <c r="B12" s="137" t="s">
        <v>395</v>
      </c>
      <c r="C12" s="189">
        <v>0.68055555555555558</v>
      </c>
      <c r="D12" s="166" t="s">
        <v>180</v>
      </c>
      <c r="E12" s="30" t="s">
        <v>291</v>
      </c>
      <c r="F12" s="30">
        <v>20000101</v>
      </c>
      <c r="G12" s="28" t="s">
        <v>183</v>
      </c>
      <c r="H12" s="28" t="s">
        <v>319</v>
      </c>
      <c r="I12" s="5">
        <v>3</v>
      </c>
      <c r="J12" s="167">
        <v>50</v>
      </c>
      <c r="K12" s="30" t="s">
        <v>320</v>
      </c>
      <c r="L12" s="30" t="s">
        <v>321</v>
      </c>
      <c r="M12" s="30">
        <v>20000101</v>
      </c>
      <c r="N12" s="28" t="s">
        <v>183</v>
      </c>
      <c r="O12" s="5" t="s">
        <v>409</v>
      </c>
      <c r="P12" s="5">
        <v>3</v>
      </c>
      <c r="Q12" s="167">
        <v>40</v>
      </c>
      <c r="R12" s="30" t="s">
        <v>323</v>
      </c>
      <c r="S12" s="30" t="s">
        <v>324</v>
      </c>
      <c r="T12" s="30">
        <v>20000101</v>
      </c>
      <c r="U12" s="28" t="s">
        <v>375</v>
      </c>
      <c r="V12" s="28" t="s">
        <v>319</v>
      </c>
      <c r="W12" s="5">
        <v>4</v>
      </c>
      <c r="X12" s="167">
        <v>40</v>
      </c>
      <c r="Y12" s="30" t="s">
        <v>325</v>
      </c>
      <c r="Z12" s="30" t="s">
        <v>326</v>
      </c>
      <c r="AA12" s="30">
        <v>20000101</v>
      </c>
      <c r="AB12" s="28" t="s">
        <v>183</v>
      </c>
      <c r="AC12" s="28" t="s">
        <v>327</v>
      </c>
      <c r="AD12" s="5">
        <v>4</v>
      </c>
      <c r="AE12" s="167">
        <v>10</v>
      </c>
      <c r="AF12" s="30" t="s">
        <v>377</v>
      </c>
      <c r="AG12" s="30" t="s">
        <v>378</v>
      </c>
      <c r="AH12" s="30">
        <v>20000101</v>
      </c>
      <c r="AI12" s="28" t="s">
        <v>379</v>
      </c>
      <c r="AJ12" s="28" t="s">
        <v>322</v>
      </c>
      <c r="AK12" s="5">
        <v>3</v>
      </c>
      <c r="AL12" s="167">
        <v>55</v>
      </c>
      <c r="AM12" s="166" t="s">
        <v>180</v>
      </c>
      <c r="AN12" s="5"/>
      <c r="AO12" s="5"/>
      <c r="AP12" s="5"/>
      <c r="AQ12" s="5"/>
      <c r="AR12" s="5"/>
      <c r="AS12" s="167"/>
    </row>
    <row r="13" spans="1:45" ht="22" customHeight="1" x14ac:dyDescent="0.2">
      <c r="A13" s="133"/>
      <c r="B13" s="134"/>
      <c r="C13" s="163">
        <f>((I13+P13+W13+AD13)*60+(J13+Q13+X13+AE13))/86400</f>
        <v>0</v>
      </c>
      <c r="D13" s="168"/>
      <c r="E13" s="157"/>
      <c r="F13" s="157"/>
      <c r="G13" s="154"/>
      <c r="H13" s="157"/>
      <c r="I13" s="157"/>
      <c r="J13" s="169"/>
      <c r="K13" s="168"/>
      <c r="L13" s="157"/>
      <c r="M13" s="157"/>
      <c r="N13" s="154"/>
      <c r="O13" s="157"/>
      <c r="P13" s="157"/>
      <c r="Q13" s="169"/>
      <c r="R13" s="168"/>
      <c r="S13" s="157"/>
      <c r="T13" s="157"/>
      <c r="U13" s="154"/>
      <c r="V13" s="157"/>
      <c r="W13" s="157"/>
      <c r="X13" s="169"/>
      <c r="Y13" s="168"/>
      <c r="Z13" s="157"/>
      <c r="AA13" s="157"/>
      <c r="AB13" s="154"/>
      <c r="AC13" s="157"/>
      <c r="AD13" s="157"/>
      <c r="AE13" s="169"/>
      <c r="AF13" s="168"/>
      <c r="AG13" s="157"/>
      <c r="AH13" s="157"/>
      <c r="AI13" s="154"/>
      <c r="AJ13" s="157"/>
      <c r="AK13" s="157"/>
      <c r="AL13" s="169"/>
      <c r="AM13" s="172"/>
      <c r="AN13" s="157"/>
      <c r="AO13" s="157"/>
      <c r="AP13" s="154"/>
      <c r="AQ13" s="157"/>
      <c r="AR13" s="157"/>
      <c r="AS13" s="169"/>
    </row>
    <row r="14" spans="1:45" ht="22" customHeight="1" x14ac:dyDescent="0.2">
      <c r="A14" s="133"/>
      <c r="B14" s="134"/>
      <c r="C14" s="163">
        <f t="shared" ref="C14:C21" si="0">((I14+P14+W14+AD14)*60+(J14+Q14+X14+AE14))/86400</f>
        <v>0</v>
      </c>
      <c r="D14" s="168"/>
      <c r="E14" s="157"/>
      <c r="F14" s="157"/>
      <c r="G14" s="154"/>
      <c r="H14" s="157"/>
      <c r="I14" s="157"/>
      <c r="J14" s="170"/>
      <c r="K14" s="168"/>
      <c r="L14" s="157"/>
      <c r="M14" s="157"/>
      <c r="N14" s="154"/>
      <c r="O14" s="157"/>
      <c r="P14" s="157"/>
      <c r="Q14" s="170"/>
      <c r="R14" s="168"/>
      <c r="S14" s="157"/>
      <c r="T14" s="157"/>
      <c r="U14" s="154"/>
      <c r="V14" s="157"/>
      <c r="W14" s="157"/>
      <c r="X14" s="170"/>
      <c r="Y14" s="168"/>
      <c r="Z14" s="157"/>
      <c r="AA14" s="157"/>
      <c r="AB14" s="154"/>
      <c r="AC14" s="157"/>
      <c r="AD14" s="157"/>
      <c r="AE14" s="170"/>
      <c r="AF14" s="168"/>
      <c r="AG14" s="157"/>
      <c r="AH14" s="157"/>
      <c r="AI14" s="154"/>
      <c r="AJ14" s="157"/>
      <c r="AK14" s="157"/>
      <c r="AL14" s="170"/>
      <c r="AM14" s="172"/>
      <c r="AN14" s="157"/>
      <c r="AO14" s="157"/>
      <c r="AP14" s="154"/>
      <c r="AQ14" s="157"/>
      <c r="AR14" s="157"/>
      <c r="AS14" s="170"/>
    </row>
    <row r="15" spans="1:45" ht="22" customHeight="1" x14ac:dyDescent="0.2">
      <c r="A15" s="133"/>
      <c r="B15" s="134"/>
      <c r="C15" s="163">
        <f t="shared" si="0"/>
        <v>0</v>
      </c>
      <c r="D15" s="168"/>
      <c r="E15" s="156"/>
      <c r="F15" s="156"/>
      <c r="G15" s="155"/>
      <c r="H15" s="156"/>
      <c r="I15" s="156"/>
      <c r="J15" s="171"/>
      <c r="K15" s="168"/>
      <c r="L15" s="156"/>
      <c r="M15" s="156"/>
      <c r="N15" s="155"/>
      <c r="O15" s="156"/>
      <c r="P15" s="156"/>
      <c r="Q15" s="171"/>
      <c r="R15" s="168"/>
      <c r="S15" s="156"/>
      <c r="T15" s="156"/>
      <c r="U15" s="155"/>
      <c r="V15" s="156"/>
      <c r="W15" s="156"/>
      <c r="X15" s="171"/>
      <c r="Y15" s="168"/>
      <c r="Z15" s="156"/>
      <c r="AA15" s="156"/>
      <c r="AB15" s="155"/>
      <c r="AC15" s="156"/>
      <c r="AD15" s="156"/>
      <c r="AE15" s="171"/>
      <c r="AF15" s="168"/>
      <c r="AG15" s="156"/>
      <c r="AH15" s="156"/>
      <c r="AI15" s="155"/>
      <c r="AJ15" s="156"/>
      <c r="AK15" s="156"/>
      <c r="AL15" s="171"/>
      <c r="AM15" s="172"/>
      <c r="AN15" s="156"/>
      <c r="AO15" s="156"/>
      <c r="AP15" s="155"/>
      <c r="AQ15" s="156"/>
      <c r="AR15" s="156"/>
      <c r="AS15" s="171"/>
    </row>
    <row r="16" spans="1:45" ht="22" customHeight="1" x14ac:dyDescent="0.2">
      <c r="A16" s="133"/>
      <c r="B16" s="134"/>
      <c r="C16" s="163">
        <f t="shared" si="0"/>
        <v>0</v>
      </c>
      <c r="D16" s="168"/>
      <c r="E16" s="156"/>
      <c r="F16" s="156"/>
      <c r="G16" s="155"/>
      <c r="H16" s="156"/>
      <c r="I16" s="156"/>
      <c r="J16" s="171"/>
      <c r="K16" s="168"/>
      <c r="L16" s="156"/>
      <c r="M16" s="156"/>
      <c r="N16" s="155"/>
      <c r="O16" s="156"/>
      <c r="P16" s="156"/>
      <c r="Q16" s="171"/>
      <c r="R16" s="168"/>
      <c r="S16" s="156"/>
      <c r="T16" s="156"/>
      <c r="U16" s="155"/>
      <c r="V16" s="156"/>
      <c r="W16" s="156"/>
      <c r="X16" s="171"/>
      <c r="Y16" s="168"/>
      <c r="Z16" s="156"/>
      <c r="AA16" s="156"/>
      <c r="AB16" s="155"/>
      <c r="AC16" s="156"/>
      <c r="AD16" s="156"/>
      <c r="AE16" s="171"/>
      <c r="AF16" s="168"/>
      <c r="AG16" s="156"/>
      <c r="AH16" s="156"/>
      <c r="AI16" s="155"/>
      <c r="AJ16" s="156"/>
      <c r="AK16" s="156"/>
      <c r="AL16" s="171"/>
      <c r="AM16" s="172"/>
      <c r="AN16" s="156"/>
      <c r="AO16" s="156"/>
      <c r="AP16" s="155"/>
      <c r="AQ16" s="156"/>
      <c r="AR16" s="156"/>
      <c r="AS16" s="171"/>
    </row>
    <row r="17" spans="1:45" ht="22" customHeight="1" x14ac:dyDescent="0.2">
      <c r="A17" s="133"/>
      <c r="B17" s="134"/>
      <c r="C17" s="163">
        <f t="shared" si="0"/>
        <v>0</v>
      </c>
      <c r="D17" s="168"/>
      <c r="E17" s="156"/>
      <c r="F17" s="156"/>
      <c r="G17" s="155"/>
      <c r="H17" s="156"/>
      <c r="I17" s="156"/>
      <c r="J17" s="171"/>
      <c r="K17" s="168"/>
      <c r="L17" s="156"/>
      <c r="M17" s="156"/>
      <c r="N17" s="155"/>
      <c r="O17" s="156"/>
      <c r="P17" s="156"/>
      <c r="Q17" s="171"/>
      <c r="R17" s="168"/>
      <c r="S17" s="156"/>
      <c r="T17" s="156"/>
      <c r="U17" s="155"/>
      <c r="V17" s="156"/>
      <c r="W17" s="156"/>
      <c r="X17" s="171"/>
      <c r="Y17" s="168"/>
      <c r="Z17" s="156"/>
      <c r="AA17" s="156"/>
      <c r="AB17" s="155"/>
      <c r="AC17" s="156"/>
      <c r="AD17" s="156"/>
      <c r="AE17" s="171"/>
      <c r="AF17" s="168"/>
      <c r="AG17" s="156"/>
      <c r="AH17" s="156"/>
      <c r="AI17" s="155"/>
      <c r="AJ17" s="156"/>
      <c r="AK17" s="156"/>
      <c r="AL17" s="171"/>
      <c r="AM17" s="172"/>
      <c r="AN17" s="156"/>
      <c r="AO17" s="156"/>
      <c r="AP17" s="155"/>
      <c r="AQ17" s="156"/>
      <c r="AR17" s="156"/>
      <c r="AS17" s="171"/>
    </row>
    <row r="18" spans="1:45" ht="22" customHeight="1" x14ac:dyDescent="0.2">
      <c r="A18" s="133"/>
      <c r="B18" s="134"/>
      <c r="C18" s="163">
        <f t="shared" si="0"/>
        <v>0</v>
      </c>
      <c r="D18" s="168"/>
      <c r="E18" s="156"/>
      <c r="F18" s="156"/>
      <c r="G18" s="155"/>
      <c r="H18" s="156"/>
      <c r="I18" s="156"/>
      <c r="J18" s="171"/>
      <c r="K18" s="168"/>
      <c r="L18" s="156"/>
      <c r="M18" s="156"/>
      <c r="N18" s="155"/>
      <c r="O18" s="156"/>
      <c r="P18" s="156"/>
      <c r="Q18" s="171"/>
      <c r="R18" s="168"/>
      <c r="S18" s="156"/>
      <c r="T18" s="156"/>
      <c r="U18" s="155"/>
      <c r="V18" s="156"/>
      <c r="W18" s="156"/>
      <c r="X18" s="171"/>
      <c r="Y18" s="168"/>
      <c r="Z18" s="156"/>
      <c r="AA18" s="156"/>
      <c r="AB18" s="155"/>
      <c r="AC18" s="156"/>
      <c r="AD18" s="156"/>
      <c r="AE18" s="171"/>
      <c r="AF18" s="168"/>
      <c r="AG18" s="156"/>
      <c r="AH18" s="156"/>
      <c r="AI18" s="155"/>
      <c r="AJ18" s="156"/>
      <c r="AK18" s="156"/>
      <c r="AL18" s="171"/>
      <c r="AM18" s="172"/>
      <c r="AN18" s="156"/>
      <c r="AO18" s="156"/>
      <c r="AP18" s="155"/>
      <c r="AQ18" s="156"/>
      <c r="AR18" s="156"/>
      <c r="AS18" s="171"/>
    </row>
    <row r="19" spans="1:45" ht="22" customHeight="1" x14ac:dyDescent="0.2">
      <c r="A19" s="133"/>
      <c r="B19" s="134"/>
      <c r="C19" s="163">
        <f t="shared" si="0"/>
        <v>0</v>
      </c>
      <c r="D19" s="168"/>
      <c r="E19" s="156"/>
      <c r="F19" s="156"/>
      <c r="G19" s="155"/>
      <c r="H19" s="156"/>
      <c r="I19" s="156"/>
      <c r="J19" s="171"/>
      <c r="K19" s="168"/>
      <c r="L19" s="156"/>
      <c r="M19" s="156"/>
      <c r="N19" s="155"/>
      <c r="O19" s="156"/>
      <c r="P19" s="156"/>
      <c r="Q19" s="171"/>
      <c r="R19" s="168"/>
      <c r="S19" s="156"/>
      <c r="T19" s="156"/>
      <c r="U19" s="155"/>
      <c r="V19" s="156"/>
      <c r="W19" s="156"/>
      <c r="X19" s="171"/>
      <c r="Y19" s="168"/>
      <c r="Z19" s="156"/>
      <c r="AA19" s="156"/>
      <c r="AB19" s="155"/>
      <c r="AC19" s="156"/>
      <c r="AD19" s="156"/>
      <c r="AE19" s="171"/>
      <c r="AF19" s="168"/>
      <c r="AG19" s="156"/>
      <c r="AH19" s="156"/>
      <c r="AI19" s="155"/>
      <c r="AJ19" s="156"/>
      <c r="AK19" s="156"/>
      <c r="AL19" s="171"/>
      <c r="AM19" s="172"/>
      <c r="AN19" s="156"/>
      <c r="AO19" s="156"/>
      <c r="AP19" s="155"/>
      <c r="AQ19" s="156"/>
      <c r="AR19" s="156"/>
      <c r="AS19" s="171"/>
    </row>
    <row r="20" spans="1:45" ht="22" customHeight="1" x14ac:dyDescent="0.2">
      <c r="A20" s="133"/>
      <c r="B20" s="134"/>
      <c r="C20" s="163">
        <f t="shared" si="0"/>
        <v>0</v>
      </c>
      <c r="D20" s="168"/>
      <c r="E20" s="156"/>
      <c r="F20" s="156"/>
      <c r="G20" s="155"/>
      <c r="H20" s="156"/>
      <c r="I20" s="156"/>
      <c r="J20" s="171"/>
      <c r="K20" s="168"/>
      <c r="L20" s="156"/>
      <c r="M20" s="156"/>
      <c r="N20" s="155"/>
      <c r="O20" s="156"/>
      <c r="P20" s="156"/>
      <c r="Q20" s="171"/>
      <c r="R20" s="168"/>
      <c r="S20" s="156"/>
      <c r="T20" s="156"/>
      <c r="U20" s="155"/>
      <c r="V20" s="156"/>
      <c r="W20" s="156"/>
      <c r="X20" s="171"/>
      <c r="Y20" s="168"/>
      <c r="Z20" s="156"/>
      <c r="AA20" s="156"/>
      <c r="AB20" s="155"/>
      <c r="AC20" s="156"/>
      <c r="AD20" s="156"/>
      <c r="AE20" s="171"/>
      <c r="AF20" s="168"/>
      <c r="AG20" s="156"/>
      <c r="AH20" s="156"/>
      <c r="AI20" s="155"/>
      <c r="AJ20" s="156"/>
      <c r="AK20" s="156"/>
      <c r="AL20" s="171"/>
      <c r="AM20" s="172"/>
      <c r="AN20" s="156"/>
      <c r="AO20" s="156"/>
      <c r="AP20" s="155"/>
      <c r="AQ20" s="156"/>
      <c r="AR20" s="156"/>
      <c r="AS20" s="171"/>
    </row>
    <row r="21" spans="1:45" ht="22" customHeight="1" x14ac:dyDescent="0.2">
      <c r="A21" s="133"/>
      <c r="B21" s="134"/>
      <c r="C21" s="163">
        <f t="shared" si="0"/>
        <v>0</v>
      </c>
      <c r="D21" s="168"/>
      <c r="E21" s="156"/>
      <c r="F21" s="156"/>
      <c r="G21" s="155"/>
      <c r="H21" s="156"/>
      <c r="I21" s="156"/>
      <c r="J21" s="171"/>
      <c r="K21" s="168"/>
      <c r="L21" s="156"/>
      <c r="M21" s="156"/>
      <c r="N21" s="155"/>
      <c r="O21" s="156"/>
      <c r="P21" s="156"/>
      <c r="Q21" s="171"/>
      <c r="R21" s="168"/>
      <c r="S21" s="156"/>
      <c r="T21" s="156"/>
      <c r="U21" s="155"/>
      <c r="V21" s="156"/>
      <c r="W21" s="156"/>
      <c r="X21" s="171"/>
      <c r="Y21" s="168"/>
      <c r="Z21" s="156"/>
      <c r="AA21" s="156"/>
      <c r="AB21" s="155"/>
      <c r="AC21" s="156"/>
      <c r="AD21" s="156"/>
      <c r="AE21" s="171"/>
      <c r="AF21" s="168"/>
      <c r="AG21" s="156"/>
      <c r="AH21" s="156"/>
      <c r="AI21" s="155"/>
      <c r="AJ21" s="156"/>
      <c r="AK21" s="156"/>
      <c r="AL21" s="171"/>
      <c r="AM21" s="172"/>
      <c r="AN21" s="156"/>
      <c r="AO21" s="156"/>
      <c r="AP21" s="155"/>
      <c r="AQ21" s="156"/>
      <c r="AR21" s="156"/>
      <c r="AS21" s="171"/>
    </row>
    <row r="22" spans="1:45" ht="13.5" thickBot="1" x14ac:dyDescent="0.25"/>
    <row r="23" spans="1:45" x14ac:dyDescent="0.2">
      <c r="A23" s="185" t="s">
        <v>295</v>
      </c>
      <c r="B23" s="186"/>
      <c r="C23" s="187">
        <f>COUNTIFS(リレー情報!A13:A21,"&lt;&gt;",リレー情報!B13:B21,"&lt;&gt;")</f>
        <v>0</v>
      </c>
      <c r="H23" t="s">
        <v>408</v>
      </c>
    </row>
    <row r="24" spans="1:45" ht="13" customHeight="1" x14ac:dyDescent="0.2">
      <c r="A24" s="107"/>
      <c r="B24" s="78"/>
      <c r="C24" s="109"/>
    </row>
    <row r="25" spans="1:45" ht="13.5" thickBot="1" x14ac:dyDescent="0.25">
      <c r="A25" s="93" t="s">
        <v>389</v>
      </c>
      <c r="B25" s="94"/>
      <c r="C25" s="70">
        <f>C23*1000</f>
        <v>0</v>
      </c>
    </row>
  </sheetData>
  <mergeCells count="55">
    <mergeCell ref="A5:L5"/>
    <mergeCell ref="A4:L4"/>
    <mergeCell ref="A3:L3"/>
    <mergeCell ref="A2:L2"/>
    <mergeCell ref="A1:L1"/>
    <mergeCell ref="A6:L6"/>
    <mergeCell ref="A7:L7"/>
    <mergeCell ref="R9:X9"/>
    <mergeCell ref="Y9:AE9"/>
    <mergeCell ref="AF9:AL9"/>
    <mergeCell ref="AM9:AS9"/>
    <mergeCell ref="R10:R11"/>
    <mergeCell ref="S10:S11"/>
    <mergeCell ref="T10:T11"/>
    <mergeCell ref="U10:U11"/>
    <mergeCell ref="V10:V11"/>
    <mergeCell ref="Y10:Y11"/>
    <mergeCell ref="Z10:Z11"/>
    <mergeCell ref="AA10:AA11"/>
    <mergeCell ref="AB10:AB11"/>
    <mergeCell ref="AC10:AC11"/>
    <mergeCell ref="AF10:AF11"/>
    <mergeCell ref="AG10:AG11"/>
    <mergeCell ref="A23:B24"/>
    <mergeCell ref="C23:C24"/>
    <mergeCell ref="A25:B25"/>
    <mergeCell ref="D9:J9"/>
    <mergeCell ref="P10:Q10"/>
    <mergeCell ref="W10:X10"/>
    <mergeCell ref="AD10:AE10"/>
    <mergeCell ref="AK10:AL10"/>
    <mergeCell ref="AR10:AS10"/>
    <mergeCell ref="AH10:AH11"/>
    <mergeCell ref="AI10:AI11"/>
    <mergeCell ref="AJ10:AJ11"/>
    <mergeCell ref="AM10:AM11"/>
    <mergeCell ref="AN10:AN11"/>
    <mergeCell ref="AO10:AO11"/>
    <mergeCell ref="AP10:AP11"/>
    <mergeCell ref="AQ10:AQ11"/>
    <mergeCell ref="N10:N11"/>
    <mergeCell ref="O10:O11"/>
    <mergeCell ref="C9:C11"/>
    <mergeCell ref="K9:Q9"/>
    <mergeCell ref="I10:J10"/>
    <mergeCell ref="B9:B11"/>
    <mergeCell ref="A9:A11"/>
    <mergeCell ref="D10:D11"/>
    <mergeCell ref="E10:E11"/>
    <mergeCell ref="F10:F11"/>
    <mergeCell ref="G10:G11"/>
    <mergeCell ref="H10:H11"/>
    <mergeCell ref="K10:K11"/>
    <mergeCell ref="L10:L11"/>
    <mergeCell ref="M10:M11"/>
  </mergeCells>
  <phoneticPr fontId="2"/>
  <dataValidations count="1">
    <dataValidation imeMode="halfAlpha" allowBlank="1" showInputMessage="1" showErrorMessage="1" sqref="C13:C21 C25" xr:uid="{00000000-0002-0000-03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8B3F34-21F0-40C0-A531-6489DA065595}">
          <x14:formula1>
            <xm:f>Sheet3!$I$28</xm:f>
          </x14:formula1>
          <xm:sqref>B13:B21</xm:sqref>
        </x14:dataValidation>
        <x14:dataValidation type="list" allowBlank="1" showInputMessage="1" showErrorMessage="1" xr:uid="{758B52EB-384E-4092-A73D-7138B01EDE68}">
          <x14:formula1>
            <xm:f>Sheet3!$Q$3:$Q$4</xm:f>
          </x14:formula1>
          <xm:sqref>G13:G21 N13:N21 U13:U21 AB13:AB21 AI13:AI21 AP13:AP21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8"/>
  <sheetViews>
    <sheetView workbookViewId="0">
      <selection activeCell="X31" sqref="X31:X38"/>
    </sheetView>
  </sheetViews>
  <sheetFormatPr defaultColWidth="8.81640625" defaultRowHeight="13" x14ac:dyDescent="0.2"/>
  <cols>
    <col min="1" max="1" width="5.36328125" style="1" bestFit="1" customWidth="1"/>
    <col min="3" max="3" width="3.81640625" style="2" bestFit="1" customWidth="1"/>
    <col min="4" max="4" width="2.453125" style="2" bestFit="1" customWidth="1"/>
    <col min="5" max="5" width="10.1796875" bestFit="1" customWidth="1"/>
    <col min="6" max="6" width="6.453125" style="2" bestFit="1" customWidth="1"/>
    <col min="7" max="7" width="2.453125" style="2" bestFit="1" customWidth="1"/>
    <col min="8" max="8" width="24.1796875" bestFit="1" customWidth="1"/>
    <col min="9" max="9" width="30.6328125" bestFit="1" customWidth="1"/>
  </cols>
  <sheetData>
    <row r="1" spans="1:22" x14ac:dyDescent="0.2">
      <c r="A1" s="1" t="s">
        <v>5</v>
      </c>
      <c r="B1" t="s">
        <v>1</v>
      </c>
      <c r="C1" s="2" t="s">
        <v>6</v>
      </c>
      <c r="F1" s="2" t="s">
        <v>3</v>
      </c>
      <c r="N1" t="s">
        <v>289</v>
      </c>
    </row>
    <row r="2" spans="1:22" x14ac:dyDescent="0.2">
      <c r="A2"/>
      <c r="B2" t="s">
        <v>9</v>
      </c>
      <c r="C2" s="2" t="s">
        <v>10</v>
      </c>
      <c r="D2" s="2" t="s">
        <v>7</v>
      </c>
      <c r="E2" t="str">
        <f>CONCATENATE(B2,D2,C2)</f>
        <v>北海道-01</v>
      </c>
      <c r="F2" s="2" t="s">
        <v>129</v>
      </c>
      <c r="G2" s="2" t="s">
        <v>8</v>
      </c>
      <c r="H2" s="2" t="s">
        <v>130</v>
      </c>
      <c r="I2" t="str">
        <f>CONCATENATE(H2,G2,F2)</f>
        <v>100m-00200</v>
      </c>
      <c r="K2" s="2" t="s">
        <v>206</v>
      </c>
      <c r="N2" s="2" t="s">
        <v>206</v>
      </c>
      <c r="Q2" t="s">
        <v>285</v>
      </c>
    </row>
    <row r="3" spans="1:22" x14ac:dyDescent="0.2">
      <c r="A3" s="1" t="s">
        <v>24</v>
      </c>
      <c r="B3" t="s">
        <v>11</v>
      </c>
      <c r="C3" s="2" t="s">
        <v>12</v>
      </c>
      <c r="D3" s="2" t="s">
        <v>7</v>
      </c>
      <c r="E3" t="str">
        <f t="shared" ref="E3:E48" si="0">CONCATENATE(B3,D3,C3)</f>
        <v>青森-02</v>
      </c>
      <c r="F3" s="2" t="s">
        <v>131</v>
      </c>
      <c r="G3" s="2" t="s">
        <v>8</v>
      </c>
      <c r="H3" s="2" t="s">
        <v>132</v>
      </c>
      <c r="I3" t="str">
        <f t="shared" ref="I3:I29" si="1">CONCATENATE(H3,G3,F3)</f>
        <v>200m-00300</v>
      </c>
      <c r="K3" s="2" t="s">
        <v>207</v>
      </c>
      <c r="N3" s="2" t="s">
        <v>207</v>
      </c>
      <c r="Q3" t="s">
        <v>286</v>
      </c>
    </row>
    <row r="4" spans="1:22" x14ac:dyDescent="0.2">
      <c r="A4" s="1" t="s">
        <v>27</v>
      </c>
      <c r="B4" t="s">
        <v>13</v>
      </c>
      <c r="C4" s="2" t="s">
        <v>14</v>
      </c>
      <c r="D4" s="2" t="s">
        <v>15</v>
      </c>
      <c r="E4" t="str">
        <f t="shared" si="0"/>
        <v>岩手-03</v>
      </c>
      <c r="F4" s="2" t="s">
        <v>133</v>
      </c>
      <c r="G4" s="2" t="s">
        <v>8</v>
      </c>
      <c r="H4" s="2" t="s">
        <v>134</v>
      </c>
      <c r="I4" t="str">
        <f t="shared" si="1"/>
        <v>400m-00500</v>
      </c>
      <c r="K4" s="2" t="s">
        <v>208</v>
      </c>
      <c r="N4" s="2" t="s">
        <v>209</v>
      </c>
      <c r="Q4" t="s">
        <v>287</v>
      </c>
    </row>
    <row r="5" spans="1:22" x14ac:dyDescent="0.2">
      <c r="A5" s="1" t="s">
        <v>30</v>
      </c>
      <c r="B5" t="s">
        <v>16</v>
      </c>
      <c r="C5" s="2" t="s">
        <v>17</v>
      </c>
      <c r="D5" s="2" t="s">
        <v>18</v>
      </c>
      <c r="E5" t="str">
        <f t="shared" si="0"/>
        <v>宮城-04</v>
      </c>
      <c r="F5" s="2" t="s">
        <v>135</v>
      </c>
      <c r="G5" s="2" t="s">
        <v>8</v>
      </c>
      <c r="H5" s="2" t="s">
        <v>136</v>
      </c>
      <c r="I5" t="str">
        <f t="shared" si="1"/>
        <v>800m-00600</v>
      </c>
      <c r="K5" s="2" t="s">
        <v>209</v>
      </c>
      <c r="N5" s="2" t="s">
        <v>210</v>
      </c>
    </row>
    <row r="6" spans="1:22" x14ac:dyDescent="0.2">
      <c r="A6" s="1" t="s">
        <v>34</v>
      </c>
      <c r="B6" t="s">
        <v>19</v>
      </c>
      <c r="C6" s="2" t="s">
        <v>20</v>
      </c>
      <c r="D6" s="2" t="s">
        <v>21</v>
      </c>
      <c r="E6" t="str">
        <f t="shared" si="0"/>
        <v>秋田-05</v>
      </c>
      <c r="F6" s="2" t="s">
        <v>137</v>
      </c>
      <c r="G6" s="2" t="s">
        <v>8</v>
      </c>
      <c r="H6" s="2" t="s">
        <v>138</v>
      </c>
      <c r="I6" t="str">
        <f t="shared" si="1"/>
        <v>1500m-00800</v>
      </c>
      <c r="K6" s="2" t="s">
        <v>210</v>
      </c>
      <c r="N6" s="2" t="s">
        <v>211</v>
      </c>
    </row>
    <row r="7" spans="1:22" x14ac:dyDescent="0.2">
      <c r="A7" s="1" t="s">
        <v>37</v>
      </c>
      <c r="B7" t="s">
        <v>22</v>
      </c>
      <c r="C7" s="2" t="s">
        <v>23</v>
      </c>
      <c r="D7" s="2" t="s">
        <v>7</v>
      </c>
      <c r="E7" t="str">
        <f t="shared" si="0"/>
        <v>山形-06</v>
      </c>
      <c r="F7" s="2" t="s">
        <v>139</v>
      </c>
      <c r="G7" s="2" t="s">
        <v>140</v>
      </c>
      <c r="H7" s="2" t="s">
        <v>141</v>
      </c>
      <c r="I7" t="str">
        <f t="shared" si="1"/>
        <v>5000m-01100</v>
      </c>
      <c r="K7" s="2" t="s">
        <v>211</v>
      </c>
      <c r="N7" s="2" t="s">
        <v>214</v>
      </c>
    </row>
    <row r="8" spans="1:22" x14ac:dyDescent="0.2">
      <c r="A8" s="1" t="s">
        <v>39</v>
      </c>
      <c r="B8" t="s">
        <v>25</v>
      </c>
      <c r="C8" s="2" t="s">
        <v>26</v>
      </c>
      <c r="D8" s="2" t="s">
        <v>7</v>
      </c>
      <c r="E8" t="str">
        <f t="shared" si="0"/>
        <v>福島-07</v>
      </c>
      <c r="F8" s="2" t="s">
        <v>142</v>
      </c>
      <c r="G8" s="2" t="s">
        <v>143</v>
      </c>
      <c r="H8" s="2" t="s">
        <v>144</v>
      </c>
      <c r="I8" t="str">
        <f t="shared" si="1"/>
        <v>女子100mH-04400</v>
      </c>
      <c r="K8" s="2" t="s">
        <v>212</v>
      </c>
      <c r="N8" s="2" t="s">
        <v>217</v>
      </c>
    </row>
    <row r="9" spans="1:22" x14ac:dyDescent="0.2">
      <c r="A9" s="1" t="s">
        <v>90</v>
      </c>
      <c r="B9" t="s">
        <v>28</v>
      </c>
      <c r="C9" s="2" t="s">
        <v>29</v>
      </c>
      <c r="D9" s="2" t="s">
        <v>7</v>
      </c>
      <c r="E9" t="str">
        <f t="shared" si="0"/>
        <v>茨城-08</v>
      </c>
      <c r="F9" s="2" t="s">
        <v>145</v>
      </c>
      <c r="G9" s="2" t="s">
        <v>146</v>
      </c>
      <c r="H9" s="2" t="s">
        <v>147</v>
      </c>
      <c r="I9" t="str">
        <f t="shared" si="1"/>
        <v>女子中学100mH-04200</v>
      </c>
      <c r="K9" s="2" t="s">
        <v>213</v>
      </c>
      <c r="N9" s="2" t="s">
        <v>223</v>
      </c>
    </row>
    <row r="10" spans="1:22" x14ac:dyDescent="0.2">
      <c r="A10" s="1" t="s">
        <v>91</v>
      </c>
      <c r="B10" t="s">
        <v>31</v>
      </c>
      <c r="C10" s="2" t="s">
        <v>32</v>
      </c>
      <c r="D10" s="2" t="s">
        <v>33</v>
      </c>
      <c r="E10" t="str">
        <f t="shared" si="0"/>
        <v>栃木-09</v>
      </c>
      <c r="F10" s="2" t="s">
        <v>148</v>
      </c>
      <c r="G10" s="2" t="s">
        <v>140</v>
      </c>
      <c r="H10" s="2" t="s">
        <v>149</v>
      </c>
      <c r="I10" t="str">
        <f t="shared" si="1"/>
        <v>男子110mH-03400</v>
      </c>
      <c r="K10" s="2" t="s">
        <v>214</v>
      </c>
      <c r="N10" s="2" t="s">
        <v>225</v>
      </c>
    </row>
    <row r="11" spans="1:22" x14ac:dyDescent="0.2">
      <c r="A11" s="1" t="s">
        <v>92</v>
      </c>
      <c r="B11" t="s">
        <v>35</v>
      </c>
      <c r="C11" s="2">
        <v>10</v>
      </c>
      <c r="D11" s="2" t="s">
        <v>36</v>
      </c>
      <c r="E11" t="str">
        <f t="shared" si="0"/>
        <v>群馬-10</v>
      </c>
      <c r="F11" s="2" t="s">
        <v>150</v>
      </c>
      <c r="G11" s="2" t="s">
        <v>151</v>
      </c>
      <c r="H11" s="2" t="s">
        <v>152</v>
      </c>
      <c r="I11" t="str">
        <f t="shared" si="1"/>
        <v>男子中学110mH-03200</v>
      </c>
      <c r="K11" s="2" t="s">
        <v>217</v>
      </c>
      <c r="N11" s="2" t="s">
        <v>224</v>
      </c>
    </row>
    <row r="12" spans="1:22" x14ac:dyDescent="0.2">
      <c r="A12" s="1" t="s">
        <v>93</v>
      </c>
      <c r="B12" t="s">
        <v>38</v>
      </c>
      <c r="C12" s="2">
        <v>11</v>
      </c>
      <c r="D12" s="2" t="s">
        <v>7</v>
      </c>
      <c r="E12" t="str">
        <f t="shared" si="0"/>
        <v>埼玉-11</v>
      </c>
      <c r="F12" s="2" t="s">
        <v>153</v>
      </c>
      <c r="G12" s="2" t="s">
        <v>154</v>
      </c>
      <c r="H12" s="2" t="s">
        <v>155</v>
      </c>
      <c r="I12" t="str">
        <f t="shared" si="1"/>
        <v>女子400mH-04600</v>
      </c>
      <c r="K12" s="2" t="s">
        <v>221</v>
      </c>
      <c r="N12" t="str">
        <f>CONCATENATE(H17,G17,F17)</f>
        <v>男子砲丸投（7.26kg）-08100</v>
      </c>
    </row>
    <row r="13" spans="1:22" x14ac:dyDescent="0.2">
      <c r="A13" s="1" t="s">
        <v>94</v>
      </c>
      <c r="B13" t="s">
        <v>40</v>
      </c>
      <c r="C13" s="2">
        <v>12</v>
      </c>
      <c r="D13" s="2" t="s">
        <v>41</v>
      </c>
      <c r="E13" t="str">
        <f t="shared" si="0"/>
        <v>千葉-12</v>
      </c>
      <c r="F13" s="2" t="s">
        <v>156</v>
      </c>
      <c r="G13" s="2" t="s">
        <v>151</v>
      </c>
      <c r="H13" s="2" t="s">
        <v>157</v>
      </c>
      <c r="I13" t="str">
        <f t="shared" si="1"/>
        <v>男子400mH-03700</v>
      </c>
      <c r="K13" s="2" t="s">
        <v>222</v>
      </c>
      <c r="N13" t="str">
        <f>CONCATENATE(H18,G18,F18)</f>
        <v>男子高校砲丸投(6kg)-08200</v>
      </c>
    </row>
    <row r="14" spans="1:22" x14ac:dyDescent="0.2">
      <c r="A14" s="1" t="s">
        <v>95</v>
      </c>
      <c r="B14" t="s">
        <v>42</v>
      </c>
      <c r="C14" s="2">
        <v>13</v>
      </c>
      <c r="D14" s="2" t="s">
        <v>7</v>
      </c>
      <c r="E14" t="str">
        <f t="shared" si="0"/>
        <v>東京-13</v>
      </c>
      <c r="F14" s="2" t="s">
        <v>158</v>
      </c>
      <c r="G14" s="2" t="s">
        <v>159</v>
      </c>
      <c r="H14" s="2" t="s">
        <v>160</v>
      </c>
      <c r="I14" t="str">
        <f t="shared" si="1"/>
        <v>走高跳-07100</v>
      </c>
      <c r="K14" s="2" t="s">
        <v>262</v>
      </c>
      <c r="N14" t="str">
        <f>CONCATENATE(H19,G19,F19)</f>
        <v>男子中学砲丸投(5kg)-08300</v>
      </c>
    </row>
    <row r="15" spans="1:22" x14ac:dyDescent="0.2">
      <c r="A15" s="1" t="s">
        <v>46</v>
      </c>
      <c r="B15" t="s">
        <v>43</v>
      </c>
      <c r="C15" s="2">
        <v>14</v>
      </c>
      <c r="D15" s="2" t="s">
        <v>7</v>
      </c>
      <c r="E15" t="str">
        <f t="shared" si="0"/>
        <v>神奈川-14</v>
      </c>
      <c r="F15" s="2" t="s">
        <v>161</v>
      </c>
      <c r="G15" s="2" t="s">
        <v>140</v>
      </c>
      <c r="H15" s="2" t="s">
        <v>162</v>
      </c>
      <c r="I15" t="str">
        <f t="shared" si="1"/>
        <v>走幅跳-07300</v>
      </c>
      <c r="K15" s="2" t="s">
        <v>223</v>
      </c>
      <c r="N15" t="str">
        <f>CONCATENATE(H20,G20,F20)</f>
        <v>女子砲丸投（4kg）-08400</v>
      </c>
      <c r="V15" s="2" t="s">
        <v>209</v>
      </c>
    </row>
    <row r="16" spans="1:22" x14ac:dyDescent="0.2">
      <c r="A16" s="1" t="s">
        <v>48</v>
      </c>
      <c r="B16" t="s">
        <v>44</v>
      </c>
      <c r="C16" s="2">
        <v>15</v>
      </c>
      <c r="D16" s="2" t="s">
        <v>7</v>
      </c>
      <c r="E16" t="str">
        <f t="shared" si="0"/>
        <v>新潟-15</v>
      </c>
      <c r="F16" s="2" t="s">
        <v>163</v>
      </c>
      <c r="G16" s="2" t="s">
        <v>154</v>
      </c>
      <c r="H16" s="2" t="s">
        <v>164</v>
      </c>
      <c r="I16" t="str">
        <f t="shared" si="1"/>
        <v>男子三段跳-07400</v>
      </c>
      <c r="N16" t="str">
        <f>CONCATENATE(H21,G21,F21)</f>
        <v>女子中学砲丸投（2.721kg）-08500</v>
      </c>
      <c r="P16" t="s">
        <v>263</v>
      </c>
      <c r="S16" s="2" t="s">
        <v>206</v>
      </c>
      <c r="V16" s="2" t="s">
        <v>225</v>
      </c>
    </row>
    <row r="17" spans="1:24" x14ac:dyDescent="0.2">
      <c r="A17" s="1" t="s">
        <v>51</v>
      </c>
      <c r="B17" t="s">
        <v>45</v>
      </c>
      <c r="C17" s="2">
        <v>16</v>
      </c>
      <c r="D17" s="2" t="s">
        <v>33</v>
      </c>
      <c r="E17" t="str">
        <f t="shared" si="0"/>
        <v>富山-16</v>
      </c>
      <c r="F17" s="2" t="s">
        <v>165</v>
      </c>
      <c r="G17" s="2" t="s">
        <v>166</v>
      </c>
      <c r="H17" s="2" t="s">
        <v>167</v>
      </c>
      <c r="K17" s="2" t="s">
        <v>225</v>
      </c>
      <c r="P17" t="s">
        <v>264</v>
      </c>
      <c r="S17" s="2" t="s">
        <v>207</v>
      </c>
      <c r="V17" s="2" t="s">
        <v>227</v>
      </c>
    </row>
    <row r="18" spans="1:24" x14ac:dyDescent="0.2">
      <c r="A18" s="1" t="s">
        <v>53</v>
      </c>
      <c r="B18" t="s">
        <v>47</v>
      </c>
      <c r="C18" s="2">
        <v>17</v>
      </c>
      <c r="D18" s="2" t="s">
        <v>7</v>
      </c>
      <c r="E18" t="str">
        <f t="shared" si="0"/>
        <v>石川-17</v>
      </c>
      <c r="F18" s="2" t="s">
        <v>168</v>
      </c>
      <c r="G18" s="2" t="s">
        <v>146</v>
      </c>
      <c r="H18" s="2" t="s">
        <v>169</v>
      </c>
      <c r="K18" s="2" t="s">
        <v>226</v>
      </c>
      <c r="P18" t="s">
        <v>265</v>
      </c>
      <c r="S18" s="2" t="s">
        <v>209</v>
      </c>
      <c r="V18" s="2" t="s">
        <v>226</v>
      </c>
    </row>
    <row r="19" spans="1:24" x14ac:dyDescent="0.2">
      <c r="A19" s="1" t="s">
        <v>56</v>
      </c>
      <c r="B19" t="s">
        <v>49</v>
      </c>
      <c r="C19" s="2">
        <v>18</v>
      </c>
      <c r="D19" s="2" t="s">
        <v>50</v>
      </c>
      <c r="E19" t="str">
        <f t="shared" si="0"/>
        <v>福井-18</v>
      </c>
      <c r="F19" s="2" t="s">
        <v>170</v>
      </c>
      <c r="G19" s="2" t="s">
        <v>140</v>
      </c>
      <c r="H19" s="2" t="s">
        <v>171</v>
      </c>
      <c r="K19" s="2" t="s">
        <v>227</v>
      </c>
      <c r="P19" t="s">
        <v>266</v>
      </c>
      <c r="S19" s="2" t="s">
        <v>210</v>
      </c>
    </row>
    <row r="20" spans="1:24" x14ac:dyDescent="0.2">
      <c r="A20" s="1" t="s">
        <v>288</v>
      </c>
      <c r="B20" t="s">
        <v>52</v>
      </c>
      <c r="C20" s="2">
        <v>19</v>
      </c>
      <c r="D20" s="2" t="s">
        <v>7</v>
      </c>
      <c r="E20" t="str">
        <f t="shared" si="0"/>
        <v>山梨-19</v>
      </c>
      <c r="F20" s="2" t="s">
        <v>172</v>
      </c>
      <c r="G20" s="2" t="s">
        <v>151</v>
      </c>
      <c r="H20" s="2" t="s">
        <v>173</v>
      </c>
      <c r="K20" s="2" t="s">
        <v>230</v>
      </c>
      <c r="P20" t="s">
        <v>267</v>
      </c>
      <c r="S20" s="2" t="s">
        <v>211</v>
      </c>
    </row>
    <row r="21" spans="1:24" x14ac:dyDescent="0.2">
      <c r="B21" t="s">
        <v>54</v>
      </c>
      <c r="C21" s="2">
        <v>20</v>
      </c>
      <c r="D21" s="2" t="s">
        <v>55</v>
      </c>
      <c r="E21" t="str">
        <f t="shared" si="0"/>
        <v>長野-20</v>
      </c>
      <c r="F21" s="2" t="s">
        <v>174</v>
      </c>
      <c r="G21" s="2" t="s">
        <v>151</v>
      </c>
      <c r="H21" s="2" t="s">
        <v>175</v>
      </c>
      <c r="K21" s="2" t="s">
        <v>259</v>
      </c>
      <c r="P21" t="s">
        <v>268</v>
      </c>
      <c r="S21" s="2" t="s">
        <v>223</v>
      </c>
    </row>
    <row r="22" spans="1:24" x14ac:dyDescent="0.2">
      <c r="B22" t="s">
        <v>57</v>
      </c>
      <c r="C22" s="2">
        <v>21</v>
      </c>
      <c r="D22" s="2" t="s">
        <v>58</v>
      </c>
      <c r="E22" t="str">
        <f t="shared" si="0"/>
        <v>岐阜-21</v>
      </c>
      <c r="F22" s="2" t="s">
        <v>176</v>
      </c>
      <c r="G22" s="2" t="s">
        <v>159</v>
      </c>
      <c r="H22" s="2" t="s">
        <v>177</v>
      </c>
      <c r="I22" t="str">
        <f t="shared" si="1"/>
        <v>4×100mR-60100</v>
      </c>
      <c r="K22" s="2" t="s">
        <v>260</v>
      </c>
      <c r="P22" t="s">
        <v>269</v>
      </c>
      <c r="S22" s="2" t="s">
        <v>225</v>
      </c>
    </row>
    <row r="23" spans="1:24" x14ac:dyDescent="0.2">
      <c r="B23" t="s">
        <v>59</v>
      </c>
      <c r="C23" s="2">
        <v>22</v>
      </c>
      <c r="D23" s="2" t="s">
        <v>7</v>
      </c>
      <c r="E23" t="str">
        <f t="shared" si="0"/>
        <v>静岡-22</v>
      </c>
      <c r="F23" s="2" t="s">
        <v>178</v>
      </c>
      <c r="G23" s="2" t="s">
        <v>143</v>
      </c>
      <c r="H23" s="2" t="s">
        <v>179</v>
      </c>
      <c r="I23" t="str">
        <f t="shared" si="1"/>
        <v>4×400mR-60300</v>
      </c>
      <c r="P23" t="s">
        <v>270</v>
      </c>
      <c r="S23" t="s">
        <v>284</v>
      </c>
    </row>
    <row r="24" spans="1:24" x14ac:dyDescent="0.2">
      <c r="B24" t="s">
        <v>60</v>
      </c>
      <c r="C24" s="2">
        <v>23</v>
      </c>
      <c r="D24" s="2" t="s">
        <v>21</v>
      </c>
      <c r="E24" t="str">
        <f t="shared" si="0"/>
        <v>愛知-23</v>
      </c>
      <c r="F24" s="2" t="s">
        <v>240</v>
      </c>
      <c r="G24" s="2" t="s">
        <v>7</v>
      </c>
      <c r="H24" s="2" t="s">
        <v>241</v>
      </c>
      <c r="I24" t="str">
        <f t="shared" si="1"/>
        <v>3000mW-06000</v>
      </c>
      <c r="P24" t="s">
        <v>271</v>
      </c>
    </row>
    <row r="25" spans="1:24" x14ac:dyDescent="0.2">
      <c r="B25" t="s">
        <v>61</v>
      </c>
      <c r="C25" s="2">
        <v>24</v>
      </c>
      <c r="D25" s="2" t="s">
        <v>18</v>
      </c>
      <c r="E25" t="str">
        <f t="shared" si="0"/>
        <v>三重-24</v>
      </c>
      <c r="F25" s="2" t="s">
        <v>242</v>
      </c>
      <c r="G25" s="2" t="s">
        <v>7</v>
      </c>
      <c r="H25" s="2" t="s">
        <v>243</v>
      </c>
      <c r="I25" t="str">
        <f t="shared" si="1"/>
        <v>5000mW-06100</v>
      </c>
      <c r="P25" t="s">
        <v>272</v>
      </c>
    </row>
    <row r="26" spans="1:24" x14ac:dyDescent="0.2">
      <c r="B26" t="s">
        <v>62</v>
      </c>
      <c r="C26" s="2">
        <v>25</v>
      </c>
      <c r="D26" s="2" t="s">
        <v>63</v>
      </c>
      <c r="E26" t="str">
        <f t="shared" si="0"/>
        <v>滋賀-25</v>
      </c>
      <c r="F26" s="2" t="s">
        <v>244</v>
      </c>
      <c r="G26" s="2" t="s">
        <v>7</v>
      </c>
      <c r="H26" s="2" t="s">
        <v>245</v>
      </c>
      <c r="I26" t="str">
        <f>CONCATENATE(H26,G26,F26)</f>
        <v>10000mW-06200</v>
      </c>
      <c r="P26" t="s">
        <v>273</v>
      </c>
    </row>
    <row r="27" spans="1:24" x14ac:dyDescent="0.2">
      <c r="B27" t="s">
        <v>64</v>
      </c>
      <c r="C27" s="2">
        <v>26</v>
      </c>
      <c r="D27" s="2" t="s">
        <v>7</v>
      </c>
      <c r="E27" t="str">
        <f t="shared" si="0"/>
        <v>京都-26</v>
      </c>
      <c r="F27" s="2" t="s">
        <v>246</v>
      </c>
      <c r="G27" s="2" t="s">
        <v>7</v>
      </c>
      <c r="H27" s="2" t="s">
        <v>247</v>
      </c>
      <c r="I27" t="str">
        <f t="shared" si="1"/>
        <v>20000mW-06300</v>
      </c>
      <c r="P27" t="s">
        <v>274</v>
      </c>
      <c r="S27" t="s">
        <v>290</v>
      </c>
    </row>
    <row r="28" spans="1:24" x14ac:dyDescent="0.2">
      <c r="B28" t="s">
        <v>65</v>
      </c>
      <c r="C28" s="2">
        <v>27</v>
      </c>
      <c r="D28" s="2" t="s">
        <v>7</v>
      </c>
      <c r="E28" t="str">
        <f t="shared" si="0"/>
        <v>大阪-27</v>
      </c>
      <c r="F28" s="2" t="s">
        <v>401</v>
      </c>
      <c r="G28" s="2" t="s">
        <v>7</v>
      </c>
      <c r="H28" s="2" t="s">
        <v>392</v>
      </c>
      <c r="I28" t="s">
        <v>393</v>
      </c>
      <c r="P28" t="s">
        <v>275</v>
      </c>
    </row>
    <row r="29" spans="1:24" x14ac:dyDescent="0.2">
      <c r="B29" t="s">
        <v>66</v>
      </c>
      <c r="C29" s="2">
        <v>28</v>
      </c>
      <c r="D29" s="2" t="s">
        <v>7</v>
      </c>
      <c r="E29" t="str">
        <f t="shared" si="0"/>
        <v>兵庫-28</v>
      </c>
      <c r="H29" s="2"/>
      <c r="I29" t="str">
        <f t="shared" si="1"/>
        <v/>
      </c>
      <c r="P29" t="s">
        <v>276</v>
      </c>
    </row>
    <row r="30" spans="1:24" x14ac:dyDescent="0.2">
      <c r="B30" t="s">
        <v>67</v>
      </c>
      <c r="C30" s="2">
        <v>29</v>
      </c>
      <c r="D30" s="2" t="s">
        <v>55</v>
      </c>
      <c r="E30" t="str">
        <f t="shared" si="0"/>
        <v>奈良-29</v>
      </c>
      <c r="F30"/>
      <c r="G30"/>
      <c r="I30" t="str">
        <f>CONCATENATE(H30,G30,F30)</f>
        <v/>
      </c>
      <c r="K30" s="8" t="s">
        <v>188</v>
      </c>
      <c r="N30" s="1" t="s">
        <v>232</v>
      </c>
    </row>
    <row r="31" spans="1:24" ht="18" x14ac:dyDescent="0.2">
      <c r="B31" t="s">
        <v>68</v>
      </c>
      <c r="C31" s="2">
        <v>30</v>
      </c>
      <c r="D31" s="2" t="s">
        <v>7</v>
      </c>
      <c r="E31" t="str">
        <f t="shared" si="0"/>
        <v>和歌山-30</v>
      </c>
      <c r="F31"/>
      <c r="G31"/>
      <c r="N31" s="1" t="s">
        <v>233</v>
      </c>
      <c r="V31" s="50" t="s">
        <v>373</v>
      </c>
      <c r="X31" s="29" t="s">
        <v>302</v>
      </c>
    </row>
    <row r="32" spans="1:24" ht="18" x14ac:dyDescent="0.2">
      <c r="B32" t="s">
        <v>69</v>
      </c>
      <c r="C32" s="2">
        <v>31</v>
      </c>
      <c r="D32" s="2" t="s">
        <v>7</v>
      </c>
      <c r="E32" t="str">
        <f t="shared" si="0"/>
        <v>鳥取-31</v>
      </c>
      <c r="F32"/>
      <c r="G32"/>
      <c r="N32" s="1" t="s">
        <v>234</v>
      </c>
      <c r="P32" s="2" t="s">
        <v>206</v>
      </c>
      <c r="V32" s="29" t="s">
        <v>374</v>
      </c>
      <c r="X32" s="29" t="s">
        <v>303</v>
      </c>
    </row>
    <row r="33" spans="2:24" ht="18" x14ac:dyDescent="0.2">
      <c r="B33" t="s">
        <v>70</v>
      </c>
      <c r="C33" s="2">
        <v>32</v>
      </c>
      <c r="D33" s="2" t="s">
        <v>63</v>
      </c>
      <c r="E33" t="str">
        <f t="shared" si="0"/>
        <v>島根-32</v>
      </c>
      <c r="F33" s="2" t="s">
        <v>129</v>
      </c>
      <c r="G33" s="2" t="s">
        <v>8</v>
      </c>
      <c r="H33" s="2" t="s">
        <v>130</v>
      </c>
      <c r="I33" t="str">
        <f t="shared" ref="I33:I38" si="2">CONCATENATE(H33,G33,F33)</f>
        <v>100m-00200</v>
      </c>
      <c r="K33" s="2" t="s">
        <v>206</v>
      </c>
      <c r="N33" s="1" t="s">
        <v>235</v>
      </c>
      <c r="P33" s="2" t="s">
        <v>207</v>
      </c>
      <c r="T33" t="s">
        <v>399</v>
      </c>
      <c r="V33" s="29" t="s">
        <v>328</v>
      </c>
      <c r="X33" s="29" t="s">
        <v>304</v>
      </c>
    </row>
    <row r="34" spans="2:24" ht="18" x14ac:dyDescent="0.2">
      <c r="B34" t="s">
        <v>71</v>
      </c>
      <c r="C34" s="2">
        <v>33</v>
      </c>
      <c r="D34" s="2" t="s">
        <v>7</v>
      </c>
      <c r="E34" t="str">
        <f t="shared" si="0"/>
        <v>岡山-33</v>
      </c>
      <c r="F34" s="2" t="s">
        <v>131</v>
      </c>
      <c r="G34" s="2" t="s">
        <v>8</v>
      </c>
      <c r="H34" s="2" t="s">
        <v>132</v>
      </c>
      <c r="I34" t="str">
        <f t="shared" si="2"/>
        <v>200m-00300</v>
      </c>
      <c r="K34" s="2" t="s">
        <v>207</v>
      </c>
      <c r="N34" s="1" t="s">
        <v>236</v>
      </c>
      <c r="P34" s="2" t="s">
        <v>208</v>
      </c>
      <c r="T34" t="s">
        <v>400</v>
      </c>
      <c r="V34" s="29" t="s">
        <v>329</v>
      </c>
      <c r="X34" s="29" t="s">
        <v>305</v>
      </c>
    </row>
    <row r="35" spans="2:24" ht="18" x14ac:dyDescent="0.2">
      <c r="B35" t="s">
        <v>72</v>
      </c>
      <c r="C35" s="2">
        <v>34</v>
      </c>
      <c r="D35" s="2" t="s">
        <v>7</v>
      </c>
      <c r="E35" t="str">
        <f t="shared" si="0"/>
        <v>広島-34</v>
      </c>
      <c r="F35" s="2" t="s">
        <v>133</v>
      </c>
      <c r="G35" s="2" t="s">
        <v>8</v>
      </c>
      <c r="H35" s="2" t="s">
        <v>134</v>
      </c>
      <c r="I35" t="str">
        <f t="shared" si="2"/>
        <v>400m-00500</v>
      </c>
      <c r="K35" s="2" t="s">
        <v>208</v>
      </c>
      <c r="N35" s="1" t="s">
        <v>237</v>
      </c>
      <c r="P35" s="2" t="s">
        <v>209</v>
      </c>
      <c r="T35" s="2" t="s">
        <v>210</v>
      </c>
      <c r="V35" s="29" t="s">
        <v>330</v>
      </c>
      <c r="X35" s="29" t="s">
        <v>306</v>
      </c>
    </row>
    <row r="36" spans="2:24" ht="18" x14ac:dyDescent="0.2">
      <c r="B36" t="s">
        <v>73</v>
      </c>
      <c r="C36" s="2">
        <v>35</v>
      </c>
      <c r="D36" s="2" t="s">
        <v>7</v>
      </c>
      <c r="E36" t="str">
        <f t="shared" si="0"/>
        <v>山口-35</v>
      </c>
      <c r="F36" s="2" t="s">
        <v>135</v>
      </c>
      <c r="G36" s="2" t="s">
        <v>8</v>
      </c>
      <c r="H36" s="2" t="s">
        <v>136</v>
      </c>
      <c r="I36" t="str">
        <f t="shared" si="2"/>
        <v>800m-00600</v>
      </c>
      <c r="K36" s="2" t="s">
        <v>209</v>
      </c>
      <c r="N36" s="1" t="s">
        <v>24</v>
      </c>
      <c r="P36" s="2" t="s">
        <v>210</v>
      </c>
      <c r="T36" s="2" t="s">
        <v>211</v>
      </c>
      <c r="V36" s="29" t="s">
        <v>331</v>
      </c>
      <c r="X36" s="29" t="s">
        <v>307</v>
      </c>
    </row>
    <row r="37" spans="2:24" ht="18" x14ac:dyDescent="0.2">
      <c r="B37" t="s">
        <v>74</v>
      </c>
      <c r="C37" s="2">
        <v>36</v>
      </c>
      <c r="D37" s="2" t="s">
        <v>7</v>
      </c>
      <c r="E37" t="str">
        <f t="shared" si="0"/>
        <v>徳島-36</v>
      </c>
      <c r="F37" s="2" t="s">
        <v>137</v>
      </c>
      <c r="G37" s="2" t="s">
        <v>8</v>
      </c>
      <c r="H37" s="2" t="s">
        <v>138</v>
      </c>
      <c r="I37" t="str">
        <f t="shared" si="2"/>
        <v>1500m-00800</v>
      </c>
      <c r="K37" s="2" t="s">
        <v>210</v>
      </c>
      <c r="N37" s="1" t="s">
        <v>27</v>
      </c>
      <c r="P37" s="2" t="s">
        <v>211</v>
      </c>
      <c r="V37" s="29" t="s">
        <v>332</v>
      </c>
      <c r="X37" s="29" t="s">
        <v>308</v>
      </c>
    </row>
    <row r="38" spans="2:24" ht="18" x14ac:dyDescent="0.2">
      <c r="B38" t="s">
        <v>75</v>
      </c>
      <c r="C38" s="2">
        <v>37</v>
      </c>
      <c r="D38" s="2" t="s">
        <v>76</v>
      </c>
      <c r="E38" t="str">
        <f t="shared" si="0"/>
        <v>香川-37</v>
      </c>
      <c r="F38" s="2" t="s">
        <v>139</v>
      </c>
      <c r="G38" s="2" t="s">
        <v>140</v>
      </c>
      <c r="H38" s="2" t="s">
        <v>141</v>
      </c>
      <c r="I38" t="str">
        <f t="shared" si="2"/>
        <v>5000m-01100</v>
      </c>
      <c r="K38" s="2" t="s">
        <v>211</v>
      </c>
      <c r="N38" s="1" t="s">
        <v>30</v>
      </c>
      <c r="P38" s="2" t="s">
        <v>212</v>
      </c>
      <c r="V38" s="29" t="s">
        <v>333</v>
      </c>
      <c r="X38" s="29" t="s">
        <v>288</v>
      </c>
    </row>
    <row r="39" spans="2:24" ht="18" x14ac:dyDescent="0.2">
      <c r="B39" t="s">
        <v>77</v>
      </c>
      <c r="C39" s="2">
        <v>38</v>
      </c>
      <c r="D39" s="2" t="s">
        <v>78</v>
      </c>
      <c r="E39" t="str">
        <f t="shared" si="0"/>
        <v>愛媛-38</v>
      </c>
      <c r="F39" s="2" t="s">
        <v>142</v>
      </c>
      <c r="G39" s="2" t="s">
        <v>143</v>
      </c>
      <c r="H39" s="2" t="s">
        <v>189</v>
      </c>
      <c r="I39" s="8" t="str">
        <f t="shared" ref="I39:I50" si="3">CONCATENATE(H39,G39,F39)</f>
        <v>女子100mH-04400</v>
      </c>
      <c r="K39" s="2" t="s">
        <v>212</v>
      </c>
      <c r="N39" s="1" t="s">
        <v>34</v>
      </c>
      <c r="P39" s="2" t="s">
        <v>277</v>
      </c>
      <c r="V39" s="29" t="s">
        <v>334</v>
      </c>
    </row>
    <row r="40" spans="2:24" ht="18" x14ac:dyDescent="0.2">
      <c r="B40" t="s">
        <v>79</v>
      </c>
      <c r="C40" s="2">
        <v>39</v>
      </c>
      <c r="D40" s="2" t="s">
        <v>80</v>
      </c>
      <c r="E40" t="str">
        <f t="shared" si="0"/>
        <v>高知-39</v>
      </c>
      <c r="F40" s="2" t="s">
        <v>145</v>
      </c>
      <c r="G40" s="2" t="s">
        <v>146</v>
      </c>
      <c r="H40" s="2" t="s">
        <v>190</v>
      </c>
      <c r="I40" s="8" t="str">
        <f t="shared" si="3"/>
        <v>女子中学100mH-04200</v>
      </c>
      <c r="K40" s="2" t="s">
        <v>213</v>
      </c>
      <c r="N40" s="1" t="s">
        <v>37</v>
      </c>
      <c r="P40" s="2" t="s">
        <v>214</v>
      </c>
      <c r="V40" s="29" t="s">
        <v>335</v>
      </c>
    </row>
    <row r="41" spans="2:24" ht="18" x14ac:dyDescent="0.2">
      <c r="B41" t="s">
        <v>81</v>
      </c>
      <c r="C41" s="2">
        <v>40</v>
      </c>
      <c r="D41" s="2" t="s">
        <v>7</v>
      </c>
      <c r="E41" t="str">
        <f t="shared" si="0"/>
        <v>福岡-40</v>
      </c>
      <c r="F41" s="2" t="s">
        <v>148</v>
      </c>
      <c r="G41" s="2" t="s">
        <v>140</v>
      </c>
      <c r="H41" s="2" t="s">
        <v>191</v>
      </c>
      <c r="I41" s="8" t="str">
        <f t="shared" si="3"/>
        <v>男子110mH-03400</v>
      </c>
      <c r="K41" s="2" t="s">
        <v>214</v>
      </c>
      <c r="N41" s="1" t="s">
        <v>39</v>
      </c>
      <c r="P41" s="2" t="s">
        <v>217</v>
      </c>
      <c r="V41" s="29" t="s">
        <v>336</v>
      </c>
    </row>
    <row r="42" spans="2:24" ht="18" x14ac:dyDescent="0.2">
      <c r="B42" t="s">
        <v>82</v>
      </c>
      <c r="C42" s="2">
        <v>41</v>
      </c>
      <c r="D42" s="2" t="s">
        <v>83</v>
      </c>
      <c r="E42" t="str">
        <f t="shared" si="0"/>
        <v>佐賀-41</v>
      </c>
      <c r="F42" s="2" t="s">
        <v>150</v>
      </c>
      <c r="G42" s="2" t="s">
        <v>151</v>
      </c>
      <c r="H42" s="2" t="s">
        <v>192</v>
      </c>
      <c r="I42" s="8" t="str">
        <f t="shared" si="3"/>
        <v>男子中学110mH-03200</v>
      </c>
      <c r="K42" t="s">
        <v>215</v>
      </c>
      <c r="N42" s="1" t="s">
        <v>90</v>
      </c>
      <c r="P42" s="2" t="s">
        <v>221</v>
      </c>
      <c r="V42" s="29" t="s">
        <v>337</v>
      </c>
    </row>
    <row r="43" spans="2:24" ht="18" x14ac:dyDescent="0.2">
      <c r="B43" t="s">
        <v>84</v>
      </c>
      <c r="C43" s="2">
        <v>42</v>
      </c>
      <c r="D43" s="2" t="s">
        <v>7</v>
      </c>
      <c r="E43" t="str">
        <f t="shared" si="0"/>
        <v>長崎-42</v>
      </c>
      <c r="F43" s="2" t="s">
        <v>158</v>
      </c>
      <c r="G43" s="2" t="s">
        <v>159</v>
      </c>
      <c r="H43" s="9" t="s">
        <v>160</v>
      </c>
      <c r="I43" s="8" t="str">
        <f t="shared" si="3"/>
        <v>走高跳-07100</v>
      </c>
      <c r="K43" t="s">
        <v>216</v>
      </c>
      <c r="N43" s="1" t="s">
        <v>91</v>
      </c>
      <c r="P43" s="2" t="s">
        <v>222</v>
      </c>
      <c r="V43" s="29" t="s">
        <v>309</v>
      </c>
    </row>
    <row r="44" spans="2:24" ht="18" x14ac:dyDescent="0.2">
      <c r="B44" t="s">
        <v>85</v>
      </c>
      <c r="C44" s="2">
        <v>43</v>
      </c>
      <c r="D44" s="2" t="s">
        <v>7</v>
      </c>
      <c r="E44" t="str">
        <f t="shared" si="0"/>
        <v>熊本-43</v>
      </c>
      <c r="F44" s="2" t="s">
        <v>161</v>
      </c>
      <c r="G44" s="2" t="s">
        <v>140</v>
      </c>
      <c r="H44" s="9" t="s">
        <v>162</v>
      </c>
      <c r="I44" s="8" t="str">
        <f t="shared" si="3"/>
        <v>走幅跳-07300</v>
      </c>
      <c r="K44" s="2" t="s">
        <v>217</v>
      </c>
      <c r="N44" s="1" t="s">
        <v>92</v>
      </c>
      <c r="P44" s="2" t="s">
        <v>262</v>
      </c>
      <c r="V44" s="29" t="s">
        <v>338</v>
      </c>
    </row>
    <row r="45" spans="2:24" ht="18" x14ac:dyDescent="0.2">
      <c r="B45" t="s">
        <v>86</v>
      </c>
      <c r="C45" s="2">
        <v>44</v>
      </c>
      <c r="D45" s="2" t="s">
        <v>7</v>
      </c>
      <c r="E45" t="str">
        <f t="shared" si="0"/>
        <v>大分-44</v>
      </c>
      <c r="F45" s="2" t="s">
        <v>165</v>
      </c>
      <c r="G45" s="2" t="s">
        <v>166</v>
      </c>
      <c r="H45" s="2" t="s">
        <v>193</v>
      </c>
      <c r="I45" s="8" t="str">
        <f t="shared" si="3"/>
        <v>男子砲丸投（7.26kg）-08100</v>
      </c>
      <c r="K45" t="s">
        <v>218</v>
      </c>
      <c r="N45" s="1" t="s">
        <v>93</v>
      </c>
      <c r="P45" s="2" t="s">
        <v>223</v>
      </c>
      <c r="V45" s="29" t="s">
        <v>339</v>
      </c>
    </row>
    <row r="46" spans="2:24" ht="18" x14ac:dyDescent="0.2">
      <c r="B46" t="s">
        <v>87</v>
      </c>
      <c r="C46" s="2">
        <v>45</v>
      </c>
      <c r="D46" s="2" t="s">
        <v>7</v>
      </c>
      <c r="E46" t="str">
        <f t="shared" si="0"/>
        <v>宮崎-45</v>
      </c>
      <c r="F46" s="2" t="s">
        <v>168</v>
      </c>
      <c r="G46" s="2" t="s">
        <v>146</v>
      </c>
      <c r="H46" s="2" t="s">
        <v>194</v>
      </c>
      <c r="I46" s="8" t="str">
        <f t="shared" si="3"/>
        <v>男子高校砲丸投(6kg)-08200</v>
      </c>
      <c r="K46" t="s">
        <v>219</v>
      </c>
      <c r="N46" s="1" t="s">
        <v>94</v>
      </c>
      <c r="P46" s="2" t="s">
        <v>224</v>
      </c>
      <c r="V46" s="29" t="s">
        <v>340</v>
      </c>
    </row>
    <row r="47" spans="2:24" ht="18" x14ac:dyDescent="0.2">
      <c r="B47" t="s">
        <v>88</v>
      </c>
      <c r="C47" s="2">
        <v>46</v>
      </c>
      <c r="D47" s="2" t="s">
        <v>7</v>
      </c>
      <c r="E47" t="str">
        <f t="shared" si="0"/>
        <v>鹿児島-46</v>
      </c>
      <c r="F47" s="2" t="s">
        <v>170</v>
      </c>
      <c r="G47" s="2" t="s">
        <v>140</v>
      </c>
      <c r="H47" s="2" t="s">
        <v>195</v>
      </c>
      <c r="I47" s="8" t="str">
        <f t="shared" si="3"/>
        <v>男子中学砲丸投(5kg)-08300</v>
      </c>
      <c r="K47" t="s">
        <v>220</v>
      </c>
      <c r="N47" s="1" t="s">
        <v>95</v>
      </c>
      <c r="P47" s="2" t="s">
        <v>225</v>
      </c>
      <c r="V47" s="29" t="s">
        <v>341</v>
      </c>
    </row>
    <row r="48" spans="2:24" ht="18" x14ac:dyDescent="0.2">
      <c r="B48" t="s">
        <v>89</v>
      </c>
      <c r="C48" s="2">
        <v>47</v>
      </c>
      <c r="D48" s="2" t="s">
        <v>7</v>
      </c>
      <c r="E48" t="str">
        <f t="shared" si="0"/>
        <v>沖縄-47</v>
      </c>
      <c r="F48" s="2" t="s">
        <v>172</v>
      </c>
      <c r="G48" s="2" t="s">
        <v>151</v>
      </c>
      <c r="H48" s="2" t="s">
        <v>196</v>
      </c>
      <c r="I48" s="8" t="str">
        <f t="shared" si="3"/>
        <v>女子砲丸投（4kg）-08400</v>
      </c>
      <c r="K48" s="2" t="s">
        <v>221</v>
      </c>
      <c r="N48" s="1" t="s">
        <v>46</v>
      </c>
      <c r="P48" s="2" t="s">
        <v>226</v>
      </c>
      <c r="V48" s="29" t="s">
        <v>342</v>
      </c>
    </row>
    <row r="49" spans="6:22" ht="18" x14ac:dyDescent="0.2">
      <c r="F49" s="2" t="s">
        <v>174</v>
      </c>
      <c r="G49" s="2" t="s">
        <v>151</v>
      </c>
      <c r="H49" s="2" t="s">
        <v>197</v>
      </c>
      <c r="I49" s="8" t="str">
        <f t="shared" si="3"/>
        <v>女子中学砲丸投（2.721kg）-08500</v>
      </c>
      <c r="K49" s="2" t="s">
        <v>222</v>
      </c>
      <c r="N49" s="1" t="s">
        <v>48</v>
      </c>
      <c r="P49" s="2" t="s">
        <v>227</v>
      </c>
      <c r="V49" s="29" t="s">
        <v>343</v>
      </c>
    </row>
    <row r="50" spans="6:22" ht="18" x14ac:dyDescent="0.2">
      <c r="F50" s="2" t="s">
        <v>176</v>
      </c>
      <c r="G50" s="2" t="s">
        <v>159</v>
      </c>
      <c r="H50" s="2" t="s">
        <v>177</v>
      </c>
      <c r="I50" t="str">
        <f t="shared" si="3"/>
        <v>4×100mR-60100</v>
      </c>
      <c r="K50" s="2" t="s">
        <v>223</v>
      </c>
      <c r="N50" s="1" t="s">
        <v>288</v>
      </c>
      <c r="P50" s="2" t="s">
        <v>230</v>
      </c>
      <c r="V50" s="29" t="s">
        <v>344</v>
      </c>
    </row>
    <row r="51" spans="6:22" ht="18" x14ac:dyDescent="0.2">
      <c r="F51" s="2" t="s">
        <v>178</v>
      </c>
      <c r="G51" s="2" t="s">
        <v>140</v>
      </c>
      <c r="H51" s="2" t="s">
        <v>179</v>
      </c>
      <c r="I51" t="str">
        <f>CONCATENATE(H51,G51,F51)</f>
        <v>4×400mR-60300</v>
      </c>
      <c r="K51" s="2" t="s">
        <v>224</v>
      </c>
      <c r="P51" s="2" t="s">
        <v>259</v>
      </c>
      <c r="V51" s="29" t="s">
        <v>345</v>
      </c>
    </row>
    <row r="52" spans="6:22" ht="18" x14ac:dyDescent="0.2">
      <c r="F52" s="2" t="s">
        <v>254</v>
      </c>
      <c r="G52" s="2" t="s">
        <v>140</v>
      </c>
      <c r="H52" s="2" t="s">
        <v>255</v>
      </c>
      <c r="I52" t="str">
        <f>CONCATENATE(H52,G52,F52)</f>
        <v>4×800mR-60400</v>
      </c>
      <c r="K52" s="2" t="s">
        <v>225</v>
      </c>
      <c r="P52" s="2" t="s">
        <v>260</v>
      </c>
      <c r="V52" s="29" t="s">
        <v>346</v>
      </c>
    </row>
    <row r="53" spans="6:22" ht="18" x14ac:dyDescent="0.2">
      <c r="F53" s="2" t="s">
        <v>256</v>
      </c>
      <c r="G53" s="2" t="s">
        <v>140</v>
      </c>
      <c r="H53" s="2" t="s">
        <v>257</v>
      </c>
      <c r="I53" t="str">
        <f>CONCATENATE(H53,G53,F53)</f>
        <v>2×2×400mR-60401</v>
      </c>
      <c r="K53" s="2" t="s">
        <v>226</v>
      </c>
      <c r="P53" t="s">
        <v>278</v>
      </c>
      <c r="V53" s="29" t="s">
        <v>347</v>
      </c>
    </row>
    <row r="54" spans="6:22" ht="18" x14ac:dyDescent="0.2">
      <c r="I54" t="s">
        <v>283</v>
      </c>
      <c r="K54" s="2" t="s">
        <v>227</v>
      </c>
      <c r="P54" t="s">
        <v>279</v>
      </c>
      <c r="V54" s="29" t="s">
        <v>348</v>
      </c>
    </row>
    <row r="55" spans="6:22" ht="18" x14ac:dyDescent="0.2">
      <c r="F55" s="2" t="s">
        <v>261</v>
      </c>
      <c r="G55" s="2" t="s">
        <v>7</v>
      </c>
      <c r="H55" s="2" t="s">
        <v>258</v>
      </c>
      <c r="K55" s="2" t="s">
        <v>228</v>
      </c>
      <c r="P55" t="s">
        <v>280</v>
      </c>
      <c r="V55" s="29" t="s">
        <v>349</v>
      </c>
    </row>
    <row r="56" spans="6:22" ht="18" x14ac:dyDescent="0.2">
      <c r="K56" s="2" t="s">
        <v>229</v>
      </c>
      <c r="P56" t="s">
        <v>281</v>
      </c>
      <c r="V56" s="29" t="s">
        <v>350</v>
      </c>
    </row>
    <row r="57" spans="6:22" ht="18" x14ac:dyDescent="0.2">
      <c r="I57" s="2" t="s">
        <v>248</v>
      </c>
      <c r="K57" s="2" t="s">
        <v>230</v>
      </c>
      <c r="P57" t="s">
        <v>282</v>
      </c>
      <c r="V57" s="29" t="s">
        <v>351</v>
      </c>
    </row>
    <row r="58" spans="6:22" ht="18" x14ac:dyDescent="0.2">
      <c r="I58" s="2" t="s">
        <v>249</v>
      </c>
      <c r="K58" s="2" t="s">
        <v>231</v>
      </c>
      <c r="V58" s="29" t="s">
        <v>352</v>
      </c>
    </row>
    <row r="59" spans="6:22" ht="18" x14ac:dyDescent="0.2">
      <c r="I59" s="2" t="s">
        <v>250</v>
      </c>
      <c r="V59" s="29" t="s">
        <v>353</v>
      </c>
    </row>
    <row r="60" spans="6:22" ht="18" x14ac:dyDescent="0.2">
      <c r="I60" s="2" t="s">
        <v>251</v>
      </c>
      <c r="V60" s="29" t="s">
        <v>354</v>
      </c>
    </row>
    <row r="61" spans="6:22" ht="18" x14ac:dyDescent="0.2">
      <c r="I61" s="2" t="s">
        <v>252</v>
      </c>
      <c r="V61" s="29" t="s">
        <v>355</v>
      </c>
    </row>
    <row r="62" spans="6:22" ht="18" x14ac:dyDescent="0.2">
      <c r="I62" s="2" t="s">
        <v>253</v>
      </c>
      <c r="V62" s="29" t="s">
        <v>356</v>
      </c>
    </row>
    <row r="63" spans="6:22" ht="18" x14ac:dyDescent="0.2">
      <c r="V63" s="29" t="s">
        <v>357</v>
      </c>
    </row>
    <row r="64" spans="6:22" ht="18" x14ac:dyDescent="0.2">
      <c r="V64" s="29" t="s">
        <v>358</v>
      </c>
    </row>
    <row r="65" spans="22:22" ht="18" x14ac:dyDescent="0.2">
      <c r="V65" s="29" t="s">
        <v>359</v>
      </c>
    </row>
    <row r="66" spans="22:22" ht="18" x14ac:dyDescent="0.2">
      <c r="V66" s="29" t="s">
        <v>360</v>
      </c>
    </row>
    <row r="67" spans="22:22" ht="18" x14ac:dyDescent="0.2">
      <c r="V67" s="29" t="s">
        <v>361</v>
      </c>
    </row>
    <row r="68" spans="22:22" ht="18" x14ac:dyDescent="0.2">
      <c r="V68" s="29" t="s">
        <v>362</v>
      </c>
    </row>
    <row r="69" spans="22:22" ht="18" x14ac:dyDescent="0.2">
      <c r="V69" s="29" t="s">
        <v>363</v>
      </c>
    </row>
    <row r="70" spans="22:22" ht="18" x14ac:dyDescent="0.2">
      <c r="V70" s="29" t="s">
        <v>364</v>
      </c>
    </row>
    <row r="71" spans="22:22" ht="18" x14ac:dyDescent="0.2">
      <c r="V71" s="29" t="s">
        <v>365</v>
      </c>
    </row>
    <row r="72" spans="22:22" ht="18" x14ac:dyDescent="0.2">
      <c r="V72" s="29" t="s">
        <v>366</v>
      </c>
    </row>
    <row r="73" spans="22:22" ht="18" x14ac:dyDescent="0.2">
      <c r="V73" s="29" t="s">
        <v>367</v>
      </c>
    </row>
    <row r="74" spans="22:22" ht="18" x14ac:dyDescent="0.2">
      <c r="V74" s="29" t="s">
        <v>368</v>
      </c>
    </row>
    <row r="75" spans="22:22" ht="18" x14ac:dyDescent="0.2">
      <c r="V75" s="29" t="s">
        <v>369</v>
      </c>
    </row>
    <row r="76" spans="22:22" ht="18" x14ac:dyDescent="0.2">
      <c r="V76" s="29" t="s">
        <v>370</v>
      </c>
    </row>
    <row r="77" spans="22:22" ht="18" x14ac:dyDescent="0.2">
      <c r="V77" s="24" t="s">
        <v>371</v>
      </c>
    </row>
    <row r="78" spans="22:22" ht="18" x14ac:dyDescent="0.2">
      <c r="V78" s="24" t="s">
        <v>372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50"/>
  <sheetViews>
    <sheetView zoomScale="74" workbookViewId="0">
      <selection activeCell="AL7" sqref="AL7"/>
    </sheetView>
  </sheetViews>
  <sheetFormatPr defaultColWidth="8.81640625" defaultRowHeight="13" x14ac:dyDescent="0.2"/>
  <cols>
    <col min="1" max="1" width="13.36328125" customWidth="1"/>
    <col min="2" max="3" width="12.36328125" customWidth="1"/>
    <col min="4" max="4" width="8.1796875" customWidth="1"/>
    <col min="5" max="5" width="5.6328125" customWidth="1"/>
    <col min="6" max="7" width="8.90625" bestFit="1" customWidth="1"/>
    <col min="8" max="8" width="16.54296875" customWidth="1"/>
    <col min="9" max="9" width="14.6328125" customWidth="1"/>
    <col min="10" max="10" width="12.36328125" customWidth="1"/>
    <col min="12" max="12" width="5.7265625" style="10" customWidth="1"/>
    <col min="13" max="13" width="8.81640625" hidden="1" customWidth="1"/>
    <col min="14" max="14" width="17.453125" style="10" customWidth="1"/>
    <col min="16" max="16" width="8.90625" bestFit="1" customWidth="1"/>
    <col min="17" max="17" width="10.1796875" customWidth="1"/>
    <col min="18" max="18" width="11" customWidth="1"/>
    <col min="19" max="19" width="10.453125" customWidth="1"/>
    <col min="20" max="20" width="11.453125" customWidth="1"/>
    <col min="21" max="21" width="10.1796875" customWidth="1"/>
    <col min="22" max="22" width="12.36328125" customWidth="1"/>
    <col min="25" max="25" width="9.453125" bestFit="1" customWidth="1"/>
    <col min="29" max="29" width="11.7265625" bestFit="1" customWidth="1"/>
    <col min="31" max="31" width="11.7265625" bestFit="1" customWidth="1"/>
    <col min="34" max="34" width="11.7265625" customWidth="1"/>
    <col min="35" max="35" width="11.36328125" bestFit="1" customWidth="1"/>
    <col min="37" max="37" width="9.453125" bestFit="1" customWidth="1"/>
  </cols>
  <sheetData>
    <row r="1" spans="1:39" x14ac:dyDescent="0.2">
      <c r="A1" s="3" t="str">
        <f>CONCATENATE(競技者情報!B13,競技者情報!AA13,競技者情報!F13,競技者情報!AC13)</f>
        <v>()</v>
      </c>
      <c r="B1" s="3">
        <f>競技者情報!C13</f>
        <v>0</v>
      </c>
      <c r="C1" s="3">
        <f>競技者情報!D13</f>
        <v>0</v>
      </c>
      <c r="D1" s="4" t="str">
        <f>RIGHT(競技者情報!E13,1)</f>
        <v/>
      </c>
      <c r="E1" s="4" t="str">
        <f>RIGHT(競技者情報!G13,2)</f>
        <v/>
      </c>
      <c r="F1" s="3">
        <f>団体情報!$J$18</f>
        <v>0</v>
      </c>
      <c r="G1" s="4">
        <f>競技者情報!H13</f>
        <v>0</v>
      </c>
      <c r="H1" s="3" t="str">
        <f>CONCATENATE(競技者情報!X13,競技者情報!W13,競技者情報!J13,競技者情報!K13,競技者情報!L13)</f>
        <v>@</v>
      </c>
      <c r="I1" s="3" t="str">
        <f>CONCATENATE(競技者情報!Y13,競技者情報!W13,競技者情報!N13,競技者情報!O13,競技者情報!P13)</f>
        <v>@</v>
      </c>
      <c r="J1" s="3" t="str">
        <f>CONCATENATE(競技者情報!Z13,競技者情報!W13,競技者情報!R13,競技者情報!S13,競技者情報!T13)</f>
        <v>@</v>
      </c>
      <c r="N1" s="11">
        <f>リレー情報!A13</f>
        <v>0</v>
      </c>
      <c r="O1" s="3" t="str">
        <f>RIGHT(リレー情報!B13,5)</f>
        <v/>
      </c>
      <c r="P1" s="143">
        <f>リレー情報!C13</f>
        <v>0</v>
      </c>
      <c r="Q1" s="3">
        <f>(リレー情報!D13)</f>
        <v>0</v>
      </c>
      <c r="R1" s="3">
        <f>リレー情報!K13</f>
        <v>0</v>
      </c>
      <c r="S1" s="3">
        <f>リレー情報!R13</f>
        <v>0</v>
      </c>
      <c r="T1" s="3">
        <f>リレー情報!Y13</f>
        <v>0</v>
      </c>
      <c r="U1" s="3">
        <f>リレー情報!AF13</f>
        <v>0</v>
      </c>
      <c r="V1" s="3">
        <f>リレー情報!AM13</f>
        <v>0</v>
      </c>
      <c r="Y1">
        <f>団体情報!$C$18</f>
        <v>0</v>
      </c>
      <c r="Z1">
        <f>団体情報!$C$19</f>
        <v>0</v>
      </c>
      <c r="AA1">
        <f>団体情報!$C$20</f>
        <v>0</v>
      </c>
      <c r="AB1">
        <f>団体情報!$C$21</f>
        <v>0</v>
      </c>
      <c r="AC1">
        <f>団体情報!C22</f>
        <v>0</v>
      </c>
      <c r="AD1">
        <f>団体情報!$C$23</f>
        <v>0</v>
      </c>
      <c r="AE1">
        <f>団体情報!C24</f>
        <v>0</v>
      </c>
      <c r="AF1">
        <f>団体情報!C25</f>
        <v>0</v>
      </c>
      <c r="AG1">
        <f>団体情報!C26</f>
        <v>0</v>
      </c>
      <c r="AH1">
        <f>団体情報!F21</f>
        <v>0</v>
      </c>
      <c r="AI1" s="144">
        <f>団体情報!F22</f>
        <v>0</v>
      </c>
      <c r="AJ1" s="144">
        <f>団体情報!F25</f>
        <v>0</v>
      </c>
      <c r="AK1" s="144">
        <f>団体情報!C28</f>
        <v>0</v>
      </c>
      <c r="AL1" s="12">
        <f>団体情報!C29</f>
        <v>0</v>
      </c>
      <c r="AM1">
        <f>団体情報!C30</f>
        <v>0</v>
      </c>
    </row>
    <row r="2" spans="1:39" x14ac:dyDescent="0.2">
      <c r="A2" s="3" t="str">
        <f>CONCATENATE(競技者情報!B14,競技者情報!AA14,競技者情報!F14,競技者情報!AC14)</f>
        <v>()</v>
      </c>
      <c r="B2" s="3">
        <f>競技者情報!C14</f>
        <v>0</v>
      </c>
      <c r="C2" s="3">
        <f>競技者情報!D14</f>
        <v>0</v>
      </c>
      <c r="D2" s="4" t="str">
        <f>RIGHT(競技者情報!E14,1)</f>
        <v/>
      </c>
      <c r="E2" s="4" t="str">
        <f>RIGHT(競技者情報!G14,2)</f>
        <v/>
      </c>
      <c r="F2" s="3">
        <f>団体情報!$J$18</f>
        <v>0</v>
      </c>
      <c r="G2" s="4">
        <f>競技者情報!H14</f>
        <v>0</v>
      </c>
      <c r="H2" s="3" t="str">
        <f>CONCATENATE(競技者情報!X14,競技者情報!W14,競技者情報!J14,競技者情報!K14,競技者情報!L14)</f>
        <v>@</v>
      </c>
      <c r="I2" s="3" t="str">
        <f>CONCATENATE(競技者情報!Y14,競技者情報!W14,競技者情報!N14,競技者情報!O14,競技者情報!P14)</f>
        <v>@</v>
      </c>
      <c r="J2" s="3" t="str">
        <f>CONCATENATE(競技者情報!Z14,競技者情報!W14,競技者情報!R14,競技者情報!S14,競技者情報!T14)</f>
        <v>@</v>
      </c>
      <c r="N2" s="11">
        <f>リレー情報!A14</f>
        <v>0</v>
      </c>
      <c r="O2" s="3" t="str">
        <f>RIGHT(リレー情報!B14,5)</f>
        <v/>
      </c>
      <c r="P2" s="143">
        <f>リレー情報!C14</f>
        <v>0</v>
      </c>
      <c r="Q2" s="3">
        <f>(リレー情報!D14)</f>
        <v>0</v>
      </c>
      <c r="R2" s="3">
        <f>(リレー情報!K14)</f>
        <v>0</v>
      </c>
      <c r="S2" s="3">
        <f>リレー情報!R14</f>
        <v>0</v>
      </c>
      <c r="T2" s="3">
        <f>リレー情報!Y14</f>
        <v>0</v>
      </c>
      <c r="U2" s="3">
        <f>リレー情報!AF14</f>
        <v>0</v>
      </c>
      <c r="V2" s="3">
        <f>リレー情報!AM14</f>
        <v>0</v>
      </c>
    </row>
    <row r="3" spans="1:39" x14ac:dyDescent="0.2">
      <c r="A3" s="3" t="str">
        <f>CONCATENATE(競技者情報!B15,競技者情報!AA15,競技者情報!F15,競技者情報!AC15)</f>
        <v>()</v>
      </c>
      <c r="B3" s="3">
        <f>競技者情報!C15</f>
        <v>0</v>
      </c>
      <c r="C3" s="3">
        <f>競技者情報!D15</f>
        <v>0</v>
      </c>
      <c r="D3" s="4" t="str">
        <f>RIGHT(競技者情報!E15,1)</f>
        <v/>
      </c>
      <c r="E3" s="4" t="str">
        <f>RIGHT(競技者情報!G15,2)</f>
        <v/>
      </c>
      <c r="F3" s="3">
        <f>団体情報!$J$18</f>
        <v>0</v>
      </c>
      <c r="G3" s="4">
        <f>競技者情報!H15</f>
        <v>0</v>
      </c>
      <c r="H3" s="3" t="str">
        <f>CONCATENATE(競技者情報!X15,競技者情報!W15,競技者情報!J15,競技者情報!K15,競技者情報!L15)</f>
        <v>@</v>
      </c>
      <c r="I3" s="3" t="str">
        <f>CONCATENATE(競技者情報!Y15,競技者情報!W15,競技者情報!N15,競技者情報!O15,競技者情報!P15)</f>
        <v>@</v>
      </c>
      <c r="J3" s="3" t="str">
        <f>CONCATENATE(競技者情報!Z15,競技者情報!W15,競技者情報!R15,競技者情報!S15,競技者情報!T15)</f>
        <v>@</v>
      </c>
      <c r="N3"/>
    </row>
    <row r="4" spans="1:39" x14ac:dyDescent="0.2">
      <c r="A4" s="3" t="str">
        <f>CONCATENATE(競技者情報!B16,競技者情報!AA16,競技者情報!F16,競技者情報!AC16)</f>
        <v>()</v>
      </c>
      <c r="B4" s="3">
        <f>競技者情報!C16</f>
        <v>0</v>
      </c>
      <c r="C4" s="3">
        <f>競技者情報!D16</f>
        <v>0</v>
      </c>
      <c r="D4" s="4" t="str">
        <f>RIGHT(競技者情報!E16,1)</f>
        <v/>
      </c>
      <c r="E4" s="4" t="str">
        <f>RIGHT(競技者情報!G16,2)</f>
        <v/>
      </c>
      <c r="F4" s="3">
        <f>団体情報!$J$18</f>
        <v>0</v>
      </c>
      <c r="G4" s="4">
        <f>競技者情報!H16</f>
        <v>0</v>
      </c>
      <c r="H4" s="3" t="str">
        <f>CONCATENATE(競技者情報!X16,競技者情報!W16,競技者情報!J16,競技者情報!K16,競技者情報!L16)</f>
        <v>@</v>
      </c>
      <c r="I4" s="3" t="str">
        <f>CONCATENATE(競技者情報!Y16,競技者情報!W16,競技者情報!N16,競技者情報!O16,競技者情報!P16)</f>
        <v>@</v>
      </c>
      <c r="J4" s="3" t="str">
        <f>CONCATENATE(競技者情報!Z16,競技者情報!W16,競技者情報!R16,競技者情報!S16,競技者情報!T16)</f>
        <v>@</v>
      </c>
      <c r="N4"/>
    </row>
    <row r="5" spans="1:39" x14ac:dyDescent="0.2">
      <c r="A5" s="3" t="str">
        <f>CONCATENATE(競技者情報!B17,競技者情報!AA17,競技者情報!F17,競技者情報!AC17)</f>
        <v>()</v>
      </c>
      <c r="B5" s="3">
        <f>競技者情報!C17</f>
        <v>0</v>
      </c>
      <c r="C5" s="3">
        <f>競技者情報!D17</f>
        <v>0</v>
      </c>
      <c r="D5" s="4" t="str">
        <f>RIGHT(競技者情報!E17,1)</f>
        <v/>
      </c>
      <c r="E5" s="4" t="str">
        <f>RIGHT(競技者情報!G17,2)</f>
        <v/>
      </c>
      <c r="F5" s="3">
        <f>団体情報!$J$18</f>
        <v>0</v>
      </c>
      <c r="G5" s="4">
        <f>競技者情報!H17</f>
        <v>0</v>
      </c>
      <c r="H5" s="3" t="str">
        <f>CONCATENATE(競技者情報!X17,競技者情報!W17,競技者情報!J17,競技者情報!K17,競技者情報!L17)</f>
        <v>@</v>
      </c>
      <c r="I5" s="3" t="str">
        <f>CONCATENATE(競技者情報!Y17,競技者情報!W17,競技者情報!N17,競技者情報!O17,競技者情報!P17)</f>
        <v>@</v>
      </c>
      <c r="J5" s="3" t="str">
        <f>CONCATENATE(競技者情報!Z17,競技者情報!W17,競技者情報!R17,競技者情報!S17,競技者情報!T17)</f>
        <v>@</v>
      </c>
      <c r="N5"/>
    </row>
    <row r="6" spans="1:39" x14ac:dyDescent="0.2">
      <c r="A6" s="3" t="str">
        <f>CONCATENATE(競技者情報!B18,競技者情報!AA18,競技者情報!F18,競技者情報!AC18)</f>
        <v>()</v>
      </c>
      <c r="B6" s="3">
        <f>競技者情報!C18</f>
        <v>0</v>
      </c>
      <c r="C6" s="3">
        <f>競技者情報!D18</f>
        <v>0</v>
      </c>
      <c r="D6" s="4" t="str">
        <f>RIGHT(競技者情報!E18,1)</f>
        <v/>
      </c>
      <c r="E6" s="4" t="str">
        <f>RIGHT(競技者情報!G18,2)</f>
        <v/>
      </c>
      <c r="F6" s="3">
        <f>団体情報!$J$18</f>
        <v>0</v>
      </c>
      <c r="G6" s="4">
        <f>競技者情報!H18</f>
        <v>0</v>
      </c>
      <c r="H6" s="3" t="str">
        <f>CONCATENATE(競技者情報!X18,競技者情報!W18,競技者情報!J18,競技者情報!K18,競技者情報!L18)</f>
        <v>@</v>
      </c>
      <c r="I6" s="3" t="str">
        <f>CONCATENATE(競技者情報!Y18,競技者情報!W18,競技者情報!N18,競技者情報!O18,競技者情報!P18)</f>
        <v>@</v>
      </c>
      <c r="J6" s="3" t="str">
        <f>CONCATENATE(競技者情報!Z18,競技者情報!W18,競技者情報!R18,競技者情報!S18,競技者情報!T18)</f>
        <v>@</v>
      </c>
      <c r="N6"/>
    </row>
    <row r="7" spans="1:39" x14ac:dyDescent="0.2">
      <c r="A7" s="3" t="str">
        <f>CONCATENATE(競技者情報!B19,競技者情報!AA19,競技者情報!F19,競技者情報!AC19)</f>
        <v>()</v>
      </c>
      <c r="B7" s="3">
        <f>競技者情報!C19</f>
        <v>0</v>
      </c>
      <c r="C7" s="3">
        <f>競技者情報!D19</f>
        <v>0</v>
      </c>
      <c r="D7" s="4" t="str">
        <f>RIGHT(競技者情報!E19,1)</f>
        <v/>
      </c>
      <c r="E7" s="4" t="str">
        <f>RIGHT(競技者情報!G19,2)</f>
        <v/>
      </c>
      <c r="F7" s="3">
        <f>団体情報!$J$18</f>
        <v>0</v>
      </c>
      <c r="G7" s="4">
        <f>競技者情報!H19</f>
        <v>0</v>
      </c>
      <c r="H7" s="3" t="str">
        <f>CONCATENATE(競技者情報!X19,競技者情報!W19,競技者情報!J19,競技者情報!K19,競技者情報!L19)</f>
        <v>@</v>
      </c>
      <c r="I7" s="3" t="str">
        <f>CONCATENATE(競技者情報!Y19,競技者情報!W19,競技者情報!N19,競技者情報!O19,競技者情報!P19)</f>
        <v>@</v>
      </c>
      <c r="J7" s="3" t="str">
        <f>CONCATENATE(競技者情報!Z19,競技者情報!W19,競技者情報!R19,競技者情報!S19,競技者情報!T19)</f>
        <v>@</v>
      </c>
      <c r="N7"/>
    </row>
    <row r="8" spans="1:39" x14ac:dyDescent="0.2">
      <c r="A8" s="3" t="str">
        <f>CONCATENATE(競技者情報!B20,競技者情報!AA20,競技者情報!F20,競技者情報!AC20)</f>
        <v>()</v>
      </c>
      <c r="B8" s="3">
        <f>競技者情報!C20</f>
        <v>0</v>
      </c>
      <c r="C8" s="3">
        <f>競技者情報!D20</f>
        <v>0</v>
      </c>
      <c r="D8" s="4" t="str">
        <f>RIGHT(競技者情報!E20,1)</f>
        <v/>
      </c>
      <c r="E8" s="4" t="str">
        <f>RIGHT(競技者情報!G20,2)</f>
        <v/>
      </c>
      <c r="F8" s="3">
        <f>団体情報!$J$18</f>
        <v>0</v>
      </c>
      <c r="G8" s="4">
        <f>競技者情報!H20</f>
        <v>0</v>
      </c>
      <c r="H8" s="3" t="str">
        <f>CONCATENATE(競技者情報!X20,競技者情報!W20,競技者情報!J20,競技者情報!K20,競技者情報!L20)</f>
        <v>@</v>
      </c>
      <c r="I8" s="3" t="str">
        <f>CONCATENATE(競技者情報!Y20,競技者情報!W20,競技者情報!N20,競技者情報!O20,競技者情報!P20)</f>
        <v>@</v>
      </c>
      <c r="J8" s="3" t="str">
        <f>CONCATENATE(競技者情報!Z20,競技者情報!W20,競技者情報!R20,競技者情報!S20,競技者情報!T20)</f>
        <v>@</v>
      </c>
      <c r="N8"/>
    </row>
    <row r="9" spans="1:39" x14ac:dyDescent="0.2">
      <c r="A9" s="3" t="str">
        <f>CONCATENATE(競技者情報!B21,競技者情報!AA21,競技者情報!F21,競技者情報!AC21)</f>
        <v>()</v>
      </c>
      <c r="B9" s="3">
        <f>競技者情報!C21</f>
        <v>0</v>
      </c>
      <c r="C9" s="3">
        <f>競技者情報!D21</f>
        <v>0</v>
      </c>
      <c r="D9" s="4" t="str">
        <f>RIGHT(競技者情報!E21,1)</f>
        <v/>
      </c>
      <c r="E9" s="4" t="str">
        <f>RIGHT(競技者情報!G21,2)</f>
        <v/>
      </c>
      <c r="F9" s="3">
        <f>団体情報!$J$18</f>
        <v>0</v>
      </c>
      <c r="G9" s="4">
        <f>競技者情報!H21</f>
        <v>0</v>
      </c>
      <c r="H9" s="3" t="str">
        <f>CONCATENATE(競技者情報!X21,競技者情報!W21,競技者情報!J21,競技者情報!K21,競技者情報!L21)</f>
        <v>@</v>
      </c>
      <c r="I9" s="3" t="str">
        <f>CONCATENATE(競技者情報!Y21,競技者情報!W21,競技者情報!N21,競技者情報!O21,競技者情報!P21)</f>
        <v>@</v>
      </c>
      <c r="J9" s="3" t="str">
        <f>CONCATENATE(競技者情報!Z21,競技者情報!W21,競技者情報!R21,競技者情報!S21,競技者情報!T21)</f>
        <v>@</v>
      </c>
      <c r="N9"/>
    </row>
    <row r="10" spans="1:39" x14ac:dyDescent="0.2">
      <c r="A10" s="3" t="str">
        <f>CONCATENATE(競技者情報!B22,競技者情報!AA22,競技者情報!F22,競技者情報!AC22)</f>
        <v>()</v>
      </c>
      <c r="B10" s="3">
        <f>競技者情報!C22</f>
        <v>0</v>
      </c>
      <c r="C10" s="3">
        <f>競技者情報!D22</f>
        <v>0</v>
      </c>
      <c r="D10" s="4" t="str">
        <f>RIGHT(競技者情報!E22,1)</f>
        <v/>
      </c>
      <c r="E10" s="4" t="str">
        <f>RIGHT(競技者情報!G22,2)</f>
        <v/>
      </c>
      <c r="F10" s="3">
        <f>団体情報!$J$18</f>
        <v>0</v>
      </c>
      <c r="G10" s="4">
        <f>競技者情報!H22</f>
        <v>0</v>
      </c>
      <c r="H10" s="3" t="str">
        <f>CONCATENATE(競技者情報!X22,競技者情報!W22,競技者情報!J22,競技者情報!K22,競技者情報!L22)</f>
        <v>@</v>
      </c>
      <c r="I10" s="3" t="str">
        <f>CONCATENATE(競技者情報!Y22,競技者情報!W22,競技者情報!N22,競技者情報!O22,競技者情報!P22)</f>
        <v>@</v>
      </c>
      <c r="J10" s="3" t="str">
        <f>CONCATENATE(競技者情報!Z22,競技者情報!W22,競技者情報!R22,競技者情報!S22,競技者情報!T22)</f>
        <v>@</v>
      </c>
      <c r="N10"/>
    </row>
    <row r="11" spans="1:39" x14ac:dyDescent="0.2">
      <c r="A11" s="3" t="str">
        <f>CONCATENATE(競技者情報!B23,競技者情報!AA23,競技者情報!F23,競技者情報!AC23)</f>
        <v>()</v>
      </c>
      <c r="B11" s="3">
        <f>競技者情報!C23</f>
        <v>0</v>
      </c>
      <c r="C11" s="3">
        <f>競技者情報!D23</f>
        <v>0</v>
      </c>
      <c r="D11" s="4" t="str">
        <f>RIGHT(競技者情報!E23,1)</f>
        <v/>
      </c>
      <c r="E11" s="4" t="str">
        <f>RIGHT(競技者情報!G23,2)</f>
        <v/>
      </c>
      <c r="F11" s="3">
        <f>団体情報!$J$18</f>
        <v>0</v>
      </c>
      <c r="G11" s="4">
        <f>競技者情報!H23</f>
        <v>0</v>
      </c>
      <c r="H11" s="3" t="str">
        <f>CONCATENATE(競技者情報!X23,競技者情報!W23,競技者情報!J23,競技者情報!K23,競技者情報!L23)</f>
        <v>@</v>
      </c>
      <c r="I11" s="3" t="str">
        <f>CONCATENATE(競技者情報!Y23,競技者情報!W23,競技者情報!N23,競技者情報!O23,競技者情報!P23)</f>
        <v>@</v>
      </c>
      <c r="J11" s="3" t="str">
        <f>CONCATENATE(競技者情報!Z23,競技者情報!W23,競技者情報!R23,競技者情報!S23,競技者情報!T23)</f>
        <v>@</v>
      </c>
    </row>
    <row r="12" spans="1:39" x14ac:dyDescent="0.2">
      <c r="A12" s="3" t="str">
        <f>CONCATENATE(競技者情報!B24,競技者情報!AA24,競技者情報!F24,競技者情報!AC24)</f>
        <v>()</v>
      </c>
      <c r="B12" s="3">
        <f>競技者情報!C24</f>
        <v>0</v>
      </c>
      <c r="C12" s="3">
        <f>競技者情報!D24</f>
        <v>0</v>
      </c>
      <c r="D12" s="4" t="str">
        <f>RIGHT(競技者情報!E24,1)</f>
        <v/>
      </c>
      <c r="E12" s="4" t="str">
        <f>RIGHT(競技者情報!G24,2)</f>
        <v/>
      </c>
      <c r="F12" s="3">
        <f>団体情報!$J$18</f>
        <v>0</v>
      </c>
      <c r="G12" s="4">
        <f>競技者情報!H24</f>
        <v>0</v>
      </c>
      <c r="H12" s="3" t="str">
        <f>CONCATENATE(競技者情報!X24,競技者情報!W24,競技者情報!J24,競技者情報!K24,競技者情報!L24)</f>
        <v>@</v>
      </c>
      <c r="I12" s="3" t="str">
        <f>CONCATENATE(競技者情報!Y24,競技者情報!W24,競技者情報!N24,競技者情報!O24,競技者情報!P24)</f>
        <v>@</v>
      </c>
      <c r="J12" s="3" t="str">
        <f>CONCATENATE(競技者情報!Z24,競技者情報!W24,競技者情報!R24,競技者情報!S24,競技者情報!T24)</f>
        <v>@</v>
      </c>
    </row>
    <row r="13" spans="1:39" x14ac:dyDescent="0.2">
      <c r="A13" s="3" t="str">
        <f>CONCATENATE(競技者情報!B25,競技者情報!AA25,競技者情報!F25,競技者情報!AC25)</f>
        <v>()</v>
      </c>
      <c r="B13" s="3">
        <f>競技者情報!C25</f>
        <v>0</v>
      </c>
      <c r="C13" s="3">
        <f>競技者情報!D25</f>
        <v>0</v>
      </c>
      <c r="D13" s="4" t="str">
        <f>RIGHT(競技者情報!E25,1)</f>
        <v/>
      </c>
      <c r="E13" s="4" t="str">
        <f>RIGHT(競技者情報!G25,2)</f>
        <v/>
      </c>
      <c r="F13" s="3">
        <f>団体情報!$J$18</f>
        <v>0</v>
      </c>
      <c r="G13" s="4">
        <f>競技者情報!H25</f>
        <v>0</v>
      </c>
      <c r="H13" s="3" t="str">
        <f>CONCATENATE(競技者情報!X25,競技者情報!W25,競技者情報!J25,競技者情報!K25,競技者情報!L25)</f>
        <v>@</v>
      </c>
      <c r="I13" s="3" t="str">
        <f>CONCATENATE(競技者情報!Y25,競技者情報!W25,競技者情報!N25,競技者情報!O25,競技者情報!P25)</f>
        <v>@</v>
      </c>
      <c r="J13" s="3" t="str">
        <f>CONCATENATE(競技者情報!Z25,競技者情報!W25,競技者情報!R25,競技者情報!S25,競技者情報!T25)</f>
        <v>@</v>
      </c>
    </row>
    <row r="14" spans="1:39" x14ac:dyDescent="0.2">
      <c r="A14" s="3" t="str">
        <f>CONCATENATE(競技者情報!B26,競技者情報!AA26,競技者情報!F26,競技者情報!AC26)</f>
        <v>()</v>
      </c>
      <c r="B14" s="3">
        <f>競技者情報!C26</f>
        <v>0</v>
      </c>
      <c r="C14" s="3">
        <f>競技者情報!D26</f>
        <v>0</v>
      </c>
      <c r="D14" s="4" t="str">
        <f>RIGHT(競技者情報!E26,1)</f>
        <v/>
      </c>
      <c r="E14" s="4" t="str">
        <f>RIGHT(競技者情報!G26,2)</f>
        <v/>
      </c>
      <c r="F14" s="3">
        <f>団体情報!$J$18</f>
        <v>0</v>
      </c>
      <c r="G14" s="4">
        <f>競技者情報!H26</f>
        <v>0</v>
      </c>
      <c r="H14" s="3" t="str">
        <f>CONCATENATE(競技者情報!X26,競技者情報!W26,競技者情報!J26,競技者情報!K26,競技者情報!L26)</f>
        <v>@</v>
      </c>
      <c r="I14" s="3" t="str">
        <f>CONCATENATE(競技者情報!Y26,競技者情報!W26,競技者情報!N26,競技者情報!O26,競技者情報!P26)</f>
        <v>@</v>
      </c>
      <c r="J14" s="3" t="str">
        <f>CONCATENATE(競技者情報!Z26,競技者情報!W26,競技者情報!R26,競技者情報!S26,競技者情報!T26)</f>
        <v>@</v>
      </c>
    </row>
    <row r="15" spans="1:39" x14ac:dyDescent="0.2">
      <c r="A15" s="3" t="str">
        <f>CONCATENATE(競技者情報!B27,競技者情報!AA27,競技者情報!F27,競技者情報!AC27)</f>
        <v>()</v>
      </c>
      <c r="B15" s="3">
        <f>競技者情報!C27</f>
        <v>0</v>
      </c>
      <c r="C15" s="3">
        <f>競技者情報!D27</f>
        <v>0</v>
      </c>
      <c r="D15" s="4" t="str">
        <f>RIGHT(競技者情報!E27,1)</f>
        <v/>
      </c>
      <c r="E15" s="4" t="str">
        <f>RIGHT(競技者情報!G27,2)</f>
        <v/>
      </c>
      <c r="F15" s="3">
        <f>団体情報!$J$18</f>
        <v>0</v>
      </c>
      <c r="G15" s="4">
        <f>競技者情報!H27</f>
        <v>0</v>
      </c>
      <c r="H15" s="3" t="str">
        <f>CONCATENATE(競技者情報!X27,競技者情報!W27,競技者情報!J27,競技者情報!K27,競技者情報!L27)</f>
        <v>@</v>
      </c>
      <c r="I15" s="3" t="str">
        <f>CONCATENATE(競技者情報!Y27,競技者情報!W27,競技者情報!N27,競技者情報!O27,競技者情報!P27)</f>
        <v>@</v>
      </c>
      <c r="J15" s="3" t="str">
        <f>CONCATENATE(競技者情報!Z27,競技者情報!W27,競技者情報!R27,競技者情報!S27,競技者情報!T27)</f>
        <v>@</v>
      </c>
    </row>
    <row r="16" spans="1:39" x14ac:dyDescent="0.2">
      <c r="A16" s="3" t="str">
        <f>CONCATENATE(競技者情報!B28,競技者情報!AA28,競技者情報!F28,競技者情報!AC28)</f>
        <v>()</v>
      </c>
      <c r="B16" s="3">
        <f>競技者情報!C28</f>
        <v>0</v>
      </c>
      <c r="C16" s="3">
        <f>競技者情報!D28</f>
        <v>0</v>
      </c>
      <c r="D16" s="4" t="str">
        <f>RIGHT(競技者情報!E28,1)</f>
        <v/>
      </c>
      <c r="E16" s="4" t="str">
        <f>RIGHT(競技者情報!G28,2)</f>
        <v/>
      </c>
      <c r="F16" s="3">
        <f>団体情報!$J$18</f>
        <v>0</v>
      </c>
      <c r="G16" s="4">
        <f>競技者情報!H28</f>
        <v>0</v>
      </c>
      <c r="H16" s="3" t="str">
        <f>CONCATENATE(競技者情報!X28,競技者情報!W28,競技者情報!J28,競技者情報!K28,競技者情報!L28)</f>
        <v>@</v>
      </c>
      <c r="I16" s="3" t="str">
        <f>CONCATENATE(競技者情報!Y28,競技者情報!W28,競技者情報!N28,競技者情報!O28,競技者情報!P28)</f>
        <v>@</v>
      </c>
      <c r="J16" s="3" t="str">
        <f>CONCATENATE(競技者情報!Z28,競技者情報!W28,競技者情報!R28,競技者情報!S28,競技者情報!T28)</f>
        <v>@</v>
      </c>
    </row>
    <row r="17" spans="1:14" x14ac:dyDescent="0.2">
      <c r="A17" s="3" t="str">
        <f>CONCATENATE(競技者情報!B29,競技者情報!AA29,競技者情報!F29,競技者情報!AC29)</f>
        <v>()</v>
      </c>
      <c r="B17" s="3">
        <f>競技者情報!C29</f>
        <v>0</v>
      </c>
      <c r="C17" s="3">
        <f>競技者情報!D29</f>
        <v>0</v>
      </c>
      <c r="D17" s="4" t="str">
        <f>RIGHT(競技者情報!E29,1)</f>
        <v/>
      </c>
      <c r="E17" s="4" t="str">
        <f>RIGHT(競技者情報!G29,2)</f>
        <v/>
      </c>
      <c r="F17" s="3">
        <f>団体情報!$J$18</f>
        <v>0</v>
      </c>
      <c r="G17" s="4">
        <f>競技者情報!H29</f>
        <v>0</v>
      </c>
      <c r="H17" s="3" t="str">
        <f>CONCATENATE(競技者情報!X29,競技者情報!W29,競技者情報!J29,競技者情報!K29,競技者情報!L29)</f>
        <v>@</v>
      </c>
      <c r="I17" s="3" t="str">
        <f>CONCATENATE(競技者情報!Y29,競技者情報!W29,競技者情報!N29,競技者情報!O29,競技者情報!P29)</f>
        <v>@</v>
      </c>
      <c r="J17" s="3" t="str">
        <f>CONCATENATE(競技者情報!Z29,競技者情報!W29,競技者情報!R29,競技者情報!S29,競技者情報!T29)</f>
        <v>@</v>
      </c>
    </row>
    <row r="18" spans="1:14" x14ac:dyDescent="0.2">
      <c r="A18" s="3" t="str">
        <f>CONCATENATE(競技者情報!B30,競技者情報!AA30,競技者情報!F30,競技者情報!AC30)</f>
        <v>()</v>
      </c>
      <c r="B18" s="3">
        <f>競技者情報!C30</f>
        <v>0</v>
      </c>
      <c r="C18" s="3">
        <f>競技者情報!D30</f>
        <v>0</v>
      </c>
      <c r="D18" s="4" t="str">
        <f>RIGHT(競技者情報!E30,1)</f>
        <v/>
      </c>
      <c r="E18" s="4" t="str">
        <f>RIGHT(競技者情報!G30,2)</f>
        <v/>
      </c>
      <c r="F18" s="3">
        <f>団体情報!$J$18</f>
        <v>0</v>
      </c>
      <c r="G18" s="4">
        <f>競技者情報!H30</f>
        <v>0</v>
      </c>
      <c r="H18" s="3" t="str">
        <f>CONCATENATE(競技者情報!X30,競技者情報!W30,競技者情報!J30,競技者情報!K30,競技者情報!L30)</f>
        <v>@</v>
      </c>
      <c r="I18" s="3" t="str">
        <f>CONCATENATE(競技者情報!Y30,競技者情報!W30,競技者情報!N30,競技者情報!O30,競技者情報!P30)</f>
        <v>@</v>
      </c>
      <c r="J18" s="3" t="str">
        <f>CONCATENATE(競技者情報!Z30,競技者情報!W30,競技者情報!R30,競技者情報!S30,競技者情報!T30)</f>
        <v>@</v>
      </c>
    </row>
    <row r="19" spans="1:14" x14ac:dyDescent="0.2">
      <c r="A19" s="3" t="str">
        <f>CONCATENATE(競技者情報!B31,競技者情報!AA31,競技者情報!F31,競技者情報!AC31)</f>
        <v>()</v>
      </c>
      <c r="B19" s="3">
        <f>競技者情報!C31</f>
        <v>0</v>
      </c>
      <c r="C19" s="3">
        <f>競技者情報!D31</f>
        <v>0</v>
      </c>
      <c r="D19" s="4" t="str">
        <f>RIGHT(競技者情報!E31,1)</f>
        <v/>
      </c>
      <c r="E19" s="4" t="str">
        <f>RIGHT(競技者情報!G31,2)</f>
        <v/>
      </c>
      <c r="F19" s="3">
        <f>団体情報!$J$18</f>
        <v>0</v>
      </c>
      <c r="G19" s="4">
        <f>競技者情報!H31</f>
        <v>0</v>
      </c>
      <c r="H19" s="3" t="str">
        <f>CONCATENATE(競技者情報!X31,競技者情報!W31,競技者情報!J31,競技者情報!K31,競技者情報!L31)</f>
        <v>@</v>
      </c>
      <c r="I19" s="3" t="str">
        <f>CONCATENATE(競技者情報!Y31,競技者情報!W31,競技者情報!N31,競技者情報!O31,競技者情報!P31)</f>
        <v>@</v>
      </c>
      <c r="J19" s="3" t="str">
        <f>CONCATENATE(競技者情報!Z31,競技者情報!W31,競技者情報!R31,競技者情報!S31,競技者情報!T31)</f>
        <v>@</v>
      </c>
    </row>
    <row r="20" spans="1:14" x14ac:dyDescent="0.2">
      <c r="A20" s="3" t="str">
        <f>CONCATENATE(競技者情報!B32,競技者情報!AA32,競技者情報!F32,競技者情報!AC32)</f>
        <v>()</v>
      </c>
      <c r="B20" s="3">
        <f>競技者情報!C32</f>
        <v>0</v>
      </c>
      <c r="C20" s="3">
        <f>競技者情報!D32</f>
        <v>0</v>
      </c>
      <c r="D20" s="4" t="str">
        <f>RIGHT(競技者情報!E32,1)</f>
        <v/>
      </c>
      <c r="E20" s="4" t="str">
        <f>RIGHT(競技者情報!G32,2)</f>
        <v/>
      </c>
      <c r="F20" s="3">
        <f>団体情報!$J$18</f>
        <v>0</v>
      </c>
      <c r="G20" s="4">
        <f>競技者情報!H32</f>
        <v>0</v>
      </c>
      <c r="H20" s="3" t="str">
        <f>CONCATENATE(競技者情報!X32,競技者情報!W32,競技者情報!J32,競技者情報!K32,競技者情報!L32)</f>
        <v>@</v>
      </c>
      <c r="I20" s="3" t="str">
        <f>CONCATENATE(競技者情報!Y32,競技者情報!W32,競技者情報!N32,競技者情報!O32,競技者情報!P32)</f>
        <v>@</v>
      </c>
      <c r="J20" s="3" t="str">
        <f>CONCATENATE(競技者情報!Z32,競技者情報!W32,競技者情報!R32,競技者情報!S32,競技者情報!T32)</f>
        <v>@</v>
      </c>
    </row>
    <row r="21" spans="1:14" x14ac:dyDescent="0.2">
      <c r="A21" s="3" t="e">
        <f>CONCATENATE(競技者情報!#REF!,競技者情報!#REF!,競技者情報!#REF!,競技者情報!#REF!)</f>
        <v>#REF!</v>
      </c>
      <c r="B21" s="3" t="e">
        <f>競技者情報!#REF!</f>
        <v>#REF!</v>
      </c>
      <c r="C21" s="3" t="e">
        <f>競技者情報!#REF!</f>
        <v>#REF!</v>
      </c>
      <c r="D21" s="4" t="e">
        <f>RIGHT(競技者情報!#REF!,1)</f>
        <v>#REF!</v>
      </c>
      <c r="E21" s="4" t="e">
        <f>RIGHT(競技者情報!#REF!,2)</f>
        <v>#REF!</v>
      </c>
      <c r="F21" s="3">
        <f>団体情報!$J$18</f>
        <v>0</v>
      </c>
      <c r="G21" s="4" t="e">
        <f>競技者情報!#REF!</f>
        <v>#REF!</v>
      </c>
      <c r="H21" s="3" t="e">
        <f>CONCATENATE(競技者情報!#REF!,競技者情報!#REF!,競技者情報!#REF!,競技者情報!#REF!,競技者情報!#REF!)</f>
        <v>#REF!</v>
      </c>
      <c r="I21" s="3" t="e">
        <f>CONCATENATE(競技者情報!#REF!,競技者情報!#REF!,競技者情報!#REF!,競技者情報!#REF!,競技者情報!#REF!)</f>
        <v>#REF!</v>
      </c>
      <c r="J21" s="3" t="e">
        <f>CONCATENATE(競技者情報!#REF!,競技者情報!#REF!,競技者情報!#REF!,競技者情報!#REF!,競技者情報!#REF!)</f>
        <v>#REF!</v>
      </c>
    </row>
    <row r="22" spans="1:14" x14ac:dyDescent="0.2">
      <c r="A22" s="3" t="e">
        <f>CONCATENATE(競技者情報!#REF!,競技者情報!#REF!,競技者情報!#REF!,競技者情報!#REF!)</f>
        <v>#REF!</v>
      </c>
      <c r="B22" s="3" t="e">
        <f>競技者情報!#REF!</f>
        <v>#REF!</v>
      </c>
      <c r="C22" s="3" t="e">
        <f>競技者情報!#REF!</f>
        <v>#REF!</v>
      </c>
      <c r="D22" s="4" t="e">
        <f>RIGHT(競技者情報!#REF!,1)</f>
        <v>#REF!</v>
      </c>
      <c r="E22" s="4" t="e">
        <f>RIGHT(競技者情報!#REF!,2)</f>
        <v>#REF!</v>
      </c>
      <c r="F22" s="3">
        <f>団体情報!$J$18</f>
        <v>0</v>
      </c>
      <c r="G22" s="4" t="e">
        <f>競技者情報!#REF!</f>
        <v>#REF!</v>
      </c>
      <c r="H22" s="3" t="e">
        <f>CONCATENATE(競技者情報!#REF!,競技者情報!#REF!,競技者情報!#REF!,競技者情報!#REF!,競技者情報!#REF!)</f>
        <v>#REF!</v>
      </c>
      <c r="I22" s="3" t="e">
        <f>CONCATENATE(競技者情報!#REF!,競技者情報!#REF!,競技者情報!#REF!,競技者情報!#REF!,競技者情報!#REF!)</f>
        <v>#REF!</v>
      </c>
      <c r="J22" s="3" t="e">
        <f>CONCATENATE(競技者情報!#REF!,競技者情報!#REF!,競技者情報!#REF!,競技者情報!#REF!,競技者情報!#REF!)</f>
        <v>#REF!</v>
      </c>
    </row>
    <row r="23" spans="1:14" x14ac:dyDescent="0.2">
      <c r="A23" s="3" t="e">
        <f>CONCATENATE(競技者情報!#REF!,競技者情報!#REF!,競技者情報!#REF!,競技者情報!#REF!)</f>
        <v>#REF!</v>
      </c>
      <c r="B23" s="3" t="e">
        <f>競技者情報!#REF!</f>
        <v>#REF!</v>
      </c>
      <c r="C23" s="3" t="e">
        <f>競技者情報!#REF!</f>
        <v>#REF!</v>
      </c>
      <c r="D23" s="4" t="e">
        <f>RIGHT(競技者情報!#REF!,1)</f>
        <v>#REF!</v>
      </c>
      <c r="E23" s="4" t="e">
        <f>RIGHT(競技者情報!#REF!,2)</f>
        <v>#REF!</v>
      </c>
      <c r="F23" s="3">
        <f>団体情報!$J$18</f>
        <v>0</v>
      </c>
      <c r="G23" s="4" t="e">
        <f>競技者情報!#REF!</f>
        <v>#REF!</v>
      </c>
      <c r="H23" s="3" t="e">
        <f>CONCATENATE(競技者情報!#REF!,競技者情報!#REF!,競技者情報!#REF!,競技者情報!#REF!,競技者情報!#REF!)</f>
        <v>#REF!</v>
      </c>
      <c r="I23" s="3" t="e">
        <f>CONCATENATE(競技者情報!#REF!,競技者情報!#REF!,競技者情報!#REF!,競技者情報!#REF!,競技者情報!#REF!)</f>
        <v>#REF!</v>
      </c>
      <c r="J23" s="3" t="e">
        <f>CONCATENATE(競技者情報!#REF!,競技者情報!#REF!,競技者情報!#REF!,競技者情報!#REF!,競技者情報!#REF!)</f>
        <v>#REF!</v>
      </c>
    </row>
    <row r="24" spans="1:14" x14ac:dyDescent="0.2">
      <c r="A24" s="3" t="e">
        <f>CONCATENATE(競技者情報!#REF!,競技者情報!#REF!,競技者情報!#REF!,競技者情報!#REF!)</f>
        <v>#REF!</v>
      </c>
      <c r="B24" s="3" t="e">
        <f>競技者情報!#REF!</f>
        <v>#REF!</v>
      </c>
      <c r="C24" s="3" t="e">
        <f>競技者情報!#REF!</f>
        <v>#REF!</v>
      </c>
      <c r="D24" s="4" t="e">
        <f>RIGHT(競技者情報!#REF!,1)</f>
        <v>#REF!</v>
      </c>
      <c r="E24" s="4" t="e">
        <f>RIGHT(競技者情報!#REF!,2)</f>
        <v>#REF!</v>
      </c>
      <c r="F24" s="3">
        <f>団体情報!$J$18</f>
        <v>0</v>
      </c>
      <c r="G24" s="4" t="e">
        <f>競技者情報!#REF!</f>
        <v>#REF!</v>
      </c>
      <c r="H24" s="3" t="e">
        <f>CONCATENATE(競技者情報!#REF!,競技者情報!#REF!,競技者情報!#REF!,競技者情報!#REF!,競技者情報!#REF!)</f>
        <v>#REF!</v>
      </c>
      <c r="I24" s="3" t="e">
        <f>CONCATENATE(競技者情報!#REF!,競技者情報!#REF!,競技者情報!#REF!,競技者情報!#REF!,競技者情報!#REF!)</f>
        <v>#REF!</v>
      </c>
      <c r="J24" s="3" t="e">
        <f>CONCATENATE(競技者情報!#REF!,競技者情報!#REF!,競技者情報!#REF!,競技者情報!#REF!,競技者情報!#REF!)</f>
        <v>#REF!</v>
      </c>
    </row>
    <row r="25" spans="1:14" x14ac:dyDescent="0.2">
      <c r="A25" s="3" t="e">
        <f>CONCATENATE(競技者情報!#REF!,競技者情報!#REF!,競技者情報!#REF!,競技者情報!#REF!)</f>
        <v>#REF!</v>
      </c>
      <c r="B25" s="3" t="e">
        <f>競技者情報!#REF!</f>
        <v>#REF!</v>
      </c>
      <c r="C25" s="3" t="e">
        <f>競技者情報!#REF!</f>
        <v>#REF!</v>
      </c>
      <c r="D25" s="4" t="e">
        <f>RIGHT(競技者情報!#REF!,1)</f>
        <v>#REF!</v>
      </c>
      <c r="E25" s="4" t="e">
        <f>RIGHT(競技者情報!#REF!,2)</f>
        <v>#REF!</v>
      </c>
      <c r="F25" s="3">
        <f>団体情報!$J$18</f>
        <v>0</v>
      </c>
      <c r="G25" s="4" t="e">
        <f>競技者情報!#REF!</f>
        <v>#REF!</v>
      </c>
      <c r="H25" s="3" t="e">
        <f>CONCATENATE(競技者情報!#REF!,競技者情報!#REF!,競技者情報!#REF!,競技者情報!#REF!,競技者情報!#REF!)</f>
        <v>#REF!</v>
      </c>
      <c r="I25" s="3" t="e">
        <f>CONCATENATE(競技者情報!#REF!,競技者情報!#REF!,競技者情報!#REF!,競技者情報!#REF!,競技者情報!#REF!)</f>
        <v>#REF!</v>
      </c>
      <c r="J25" s="3" t="e">
        <f>CONCATENATE(競技者情報!#REF!,競技者情報!#REF!,競技者情報!#REF!,競技者情報!#REF!,競技者情報!#REF!)</f>
        <v>#REF!</v>
      </c>
    </row>
    <row r="26" spans="1:14" x14ac:dyDescent="0.2">
      <c r="A26" s="3" t="e">
        <f>CONCATENATE(競技者情報!#REF!,競技者情報!#REF!,競技者情報!#REF!,競技者情報!#REF!)</f>
        <v>#REF!</v>
      </c>
      <c r="B26" s="3" t="e">
        <f>競技者情報!#REF!</f>
        <v>#REF!</v>
      </c>
      <c r="C26" s="3" t="e">
        <f>競技者情報!#REF!</f>
        <v>#REF!</v>
      </c>
      <c r="D26" s="4" t="e">
        <f>RIGHT(競技者情報!#REF!,1)</f>
        <v>#REF!</v>
      </c>
      <c r="E26" s="4" t="e">
        <f>RIGHT(競技者情報!#REF!,2)</f>
        <v>#REF!</v>
      </c>
      <c r="F26" s="3">
        <f>団体情報!$J$18</f>
        <v>0</v>
      </c>
      <c r="G26" s="4" t="e">
        <f>競技者情報!#REF!</f>
        <v>#REF!</v>
      </c>
      <c r="H26" s="3" t="e">
        <f>CONCATENATE(競技者情報!#REF!,競技者情報!#REF!,競技者情報!#REF!,競技者情報!#REF!,競技者情報!#REF!)</f>
        <v>#REF!</v>
      </c>
      <c r="I26" s="3" t="e">
        <f>CONCATENATE(競技者情報!#REF!,競技者情報!#REF!,競技者情報!#REF!,競技者情報!#REF!,競技者情報!#REF!)</f>
        <v>#REF!</v>
      </c>
      <c r="J26" s="3" t="e">
        <f>CONCATENATE(競技者情報!#REF!,競技者情報!#REF!,競技者情報!#REF!,競技者情報!#REF!,競技者情報!#REF!)</f>
        <v>#REF!</v>
      </c>
    </row>
    <row r="27" spans="1:14" x14ac:dyDescent="0.2">
      <c r="A27" s="3" t="e">
        <f>CONCATENATE(競技者情報!#REF!,競技者情報!#REF!,競技者情報!#REF!,競技者情報!#REF!)</f>
        <v>#REF!</v>
      </c>
      <c r="B27" s="3" t="e">
        <f>競技者情報!#REF!</f>
        <v>#REF!</v>
      </c>
      <c r="C27" s="3" t="e">
        <f>競技者情報!#REF!</f>
        <v>#REF!</v>
      </c>
      <c r="D27" s="4" t="e">
        <f>RIGHT(競技者情報!#REF!,1)</f>
        <v>#REF!</v>
      </c>
      <c r="E27" s="4" t="e">
        <f>RIGHT(競技者情報!#REF!,2)</f>
        <v>#REF!</v>
      </c>
      <c r="F27" s="3">
        <f>団体情報!$J$18</f>
        <v>0</v>
      </c>
      <c r="G27" s="4" t="e">
        <f>競技者情報!#REF!</f>
        <v>#REF!</v>
      </c>
      <c r="H27" s="3" t="e">
        <f>CONCATENATE(競技者情報!#REF!,競技者情報!#REF!,競技者情報!#REF!,競技者情報!#REF!,競技者情報!#REF!)</f>
        <v>#REF!</v>
      </c>
      <c r="I27" s="3" t="e">
        <f>CONCATENATE(競技者情報!#REF!,競技者情報!#REF!,競技者情報!#REF!,競技者情報!#REF!,競技者情報!#REF!)</f>
        <v>#REF!</v>
      </c>
      <c r="J27" s="3" t="e">
        <f>CONCATENATE(競技者情報!#REF!,競技者情報!#REF!,競技者情報!#REF!,競技者情報!#REF!,競技者情報!#REF!)</f>
        <v>#REF!</v>
      </c>
    </row>
    <row r="28" spans="1:14" x14ac:dyDescent="0.2">
      <c r="A28" s="3" t="e">
        <f>CONCATENATE(競技者情報!#REF!,競技者情報!#REF!,競技者情報!#REF!,競技者情報!#REF!)</f>
        <v>#REF!</v>
      </c>
      <c r="B28" s="3" t="e">
        <f>競技者情報!#REF!</f>
        <v>#REF!</v>
      </c>
      <c r="C28" s="3" t="e">
        <f>競技者情報!#REF!</f>
        <v>#REF!</v>
      </c>
      <c r="D28" s="4" t="e">
        <f>RIGHT(競技者情報!#REF!,1)</f>
        <v>#REF!</v>
      </c>
      <c r="E28" s="4" t="e">
        <f>RIGHT(競技者情報!#REF!,2)</f>
        <v>#REF!</v>
      </c>
      <c r="F28" s="3">
        <f>団体情報!$J$18</f>
        <v>0</v>
      </c>
      <c r="G28" s="4" t="e">
        <f>競技者情報!#REF!</f>
        <v>#REF!</v>
      </c>
      <c r="H28" s="3" t="e">
        <f>CONCATENATE(競技者情報!#REF!,競技者情報!#REF!,競技者情報!#REF!,競技者情報!#REF!,競技者情報!#REF!)</f>
        <v>#REF!</v>
      </c>
      <c r="I28" s="3" t="e">
        <f>CONCATENATE(競技者情報!#REF!,競技者情報!#REF!,競技者情報!#REF!,競技者情報!#REF!,競技者情報!#REF!)</f>
        <v>#REF!</v>
      </c>
      <c r="J28" s="3" t="e">
        <f>CONCATENATE(競技者情報!#REF!,競技者情報!#REF!,競技者情報!#REF!,競技者情報!#REF!,競技者情報!#REF!)</f>
        <v>#REF!</v>
      </c>
      <c r="L28"/>
      <c r="N28"/>
    </row>
    <row r="29" spans="1:14" x14ac:dyDescent="0.2">
      <c r="B29" s="10"/>
      <c r="D29" s="10"/>
      <c r="L29"/>
      <c r="N29"/>
    </row>
    <row r="30" spans="1:14" x14ac:dyDescent="0.2">
      <c r="B30" s="10"/>
      <c r="D30" s="10"/>
      <c r="L30"/>
      <c r="N30"/>
    </row>
    <row r="31" spans="1:14" x14ac:dyDescent="0.2">
      <c r="B31" s="10"/>
      <c r="D31" s="10"/>
      <c r="L31"/>
      <c r="N31"/>
    </row>
    <row r="32" spans="1:14" x14ac:dyDescent="0.2">
      <c r="B32" s="10"/>
      <c r="D32" s="10"/>
      <c r="L32"/>
      <c r="N32"/>
    </row>
    <row r="33" spans="2:14" x14ac:dyDescent="0.2">
      <c r="B33" s="10"/>
      <c r="D33" s="10"/>
      <c r="L33"/>
      <c r="N33"/>
    </row>
    <row r="34" spans="2:14" x14ac:dyDescent="0.2">
      <c r="B34" s="10"/>
      <c r="D34" s="10"/>
      <c r="L34"/>
      <c r="N34"/>
    </row>
    <row r="35" spans="2:14" x14ac:dyDescent="0.2">
      <c r="B35" s="10"/>
      <c r="D35" s="10"/>
      <c r="L35"/>
      <c r="N35"/>
    </row>
    <row r="36" spans="2:14" x14ac:dyDescent="0.2">
      <c r="B36" s="10"/>
      <c r="D36" s="10"/>
      <c r="L36"/>
      <c r="N36"/>
    </row>
    <row r="37" spans="2:14" x14ac:dyDescent="0.2">
      <c r="B37" s="10"/>
      <c r="D37" s="10"/>
      <c r="L37"/>
      <c r="N37"/>
    </row>
    <row r="38" spans="2:14" x14ac:dyDescent="0.2">
      <c r="B38" s="10"/>
      <c r="D38" s="10"/>
      <c r="L38"/>
      <c r="N38"/>
    </row>
    <row r="39" spans="2:14" x14ac:dyDescent="0.2">
      <c r="B39" s="10"/>
      <c r="D39" s="10"/>
      <c r="L39"/>
      <c r="N39"/>
    </row>
    <row r="40" spans="2:14" x14ac:dyDescent="0.2">
      <c r="B40" s="10"/>
      <c r="D40" s="10"/>
      <c r="L40"/>
      <c r="N40"/>
    </row>
    <row r="41" spans="2:14" x14ac:dyDescent="0.2">
      <c r="B41" s="10"/>
      <c r="D41" s="10"/>
      <c r="L41"/>
      <c r="N41"/>
    </row>
    <row r="42" spans="2:14" x14ac:dyDescent="0.2">
      <c r="B42" s="10"/>
      <c r="D42" s="10"/>
      <c r="L42"/>
      <c r="N42"/>
    </row>
    <row r="43" spans="2:14" x14ac:dyDescent="0.2">
      <c r="B43" s="10"/>
      <c r="D43" s="10"/>
      <c r="L43"/>
      <c r="N43"/>
    </row>
    <row r="44" spans="2:14" x14ac:dyDescent="0.2">
      <c r="B44" s="10"/>
      <c r="D44" s="10"/>
      <c r="L44"/>
      <c r="N44"/>
    </row>
    <row r="45" spans="2:14" x14ac:dyDescent="0.2">
      <c r="B45" s="10"/>
      <c r="D45" s="10"/>
      <c r="L45"/>
      <c r="N45"/>
    </row>
    <row r="46" spans="2:14" x14ac:dyDescent="0.2">
      <c r="B46" s="10"/>
      <c r="D46" s="10"/>
      <c r="L46"/>
      <c r="N46"/>
    </row>
    <row r="47" spans="2:14" x14ac:dyDescent="0.2">
      <c r="B47" s="10"/>
      <c r="D47" s="10"/>
      <c r="L47"/>
      <c r="N47"/>
    </row>
    <row r="48" spans="2:14" x14ac:dyDescent="0.2">
      <c r="B48" s="10"/>
      <c r="D48" s="10"/>
      <c r="L48"/>
      <c r="N48"/>
    </row>
    <row r="49" spans="2:14" x14ac:dyDescent="0.2">
      <c r="B49" s="10"/>
      <c r="D49" s="10"/>
      <c r="L49"/>
      <c r="N49"/>
    </row>
    <row r="50" spans="2:14" x14ac:dyDescent="0.2">
      <c r="B50" s="10"/>
      <c r="D50" s="10"/>
      <c r="L50"/>
      <c r="N50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団体情報</vt:lpstr>
      <vt:lpstr>競技者情報</vt:lpstr>
      <vt:lpstr>リレー情報</vt:lpstr>
      <vt:lpstr>Sheet3</vt:lpstr>
      <vt:lpstr>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raku tamura</cp:lastModifiedBy>
  <dcterms:created xsi:type="dcterms:W3CDTF">2016-11-26T07:01:21Z</dcterms:created>
  <dcterms:modified xsi:type="dcterms:W3CDTF">2026-02-24T11:11:42Z</dcterms:modified>
</cp:coreProperties>
</file>